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0" windowWidth="15075" windowHeight="7935" tabRatio="772"/>
  </bookViews>
  <sheets>
    <sheet name="Intro" sheetId="17" r:id="rId1"/>
    <sheet name="Master" sheetId="18" state="hidden" r:id="rId2"/>
  </sheets>
  <calcPr calcId="145621"/>
</workbook>
</file>

<file path=xl/calcChain.xml><?xml version="1.0" encoding="utf-8"?>
<calcChain xmlns="http://schemas.openxmlformats.org/spreadsheetml/2006/main">
  <c r="L5" i="18" l="1"/>
  <c r="E15" i="18" l="1"/>
  <c r="F15" i="18"/>
  <c r="G15" i="18"/>
  <c r="H15" i="18"/>
  <c r="I15" i="18"/>
  <c r="J15" i="18"/>
  <c r="K15" i="18"/>
  <c r="L15" i="18"/>
  <c r="M15" i="18"/>
  <c r="N15" i="18"/>
  <c r="O15" i="18"/>
  <c r="P15" i="18"/>
  <c r="D15" i="18"/>
  <c r="H3" i="18" l="1"/>
  <c r="P29" i="18"/>
  <c r="O29" i="18"/>
  <c r="N29" i="18"/>
  <c r="M29" i="18"/>
  <c r="L29" i="18"/>
  <c r="K29" i="18"/>
  <c r="J29" i="18"/>
  <c r="I29" i="18"/>
  <c r="H29" i="18"/>
  <c r="G29" i="18"/>
  <c r="F29" i="18"/>
  <c r="E29" i="18"/>
  <c r="D29" i="18"/>
  <c r="P27" i="18"/>
  <c r="O27" i="18"/>
  <c r="N27" i="18"/>
  <c r="M27" i="18"/>
  <c r="L27" i="18"/>
  <c r="K27" i="18"/>
  <c r="J27" i="18"/>
  <c r="I27" i="18"/>
  <c r="H27" i="18"/>
  <c r="G27" i="18"/>
  <c r="F27" i="18"/>
  <c r="E27" i="18"/>
  <c r="D27" i="18"/>
  <c r="P20" i="18"/>
  <c r="P24" i="18" s="1"/>
  <c r="P25" i="18" s="1"/>
  <c r="O20" i="18"/>
  <c r="O24" i="18" s="1"/>
  <c r="O25" i="18" s="1"/>
  <c r="O23" i="18"/>
  <c r="N20" i="18"/>
  <c r="N24" i="18" s="1"/>
  <c r="N25" i="18" s="1"/>
  <c r="M20" i="18"/>
  <c r="M24" i="18" s="1"/>
  <c r="M25" i="18" s="1"/>
  <c r="L20" i="18"/>
  <c r="L24" i="18" s="1"/>
  <c r="L25" i="18" s="1"/>
  <c r="K20" i="18"/>
  <c r="K24" i="18" s="1"/>
  <c r="K25" i="18" s="1"/>
  <c r="J20" i="18"/>
  <c r="J24" i="18" s="1"/>
  <c r="J25" i="18" s="1"/>
  <c r="I20" i="18"/>
  <c r="I24" i="18" s="1"/>
  <c r="H20" i="18"/>
  <c r="H24" i="18" s="1"/>
  <c r="G20" i="18"/>
  <c r="G24" i="18" s="1"/>
  <c r="G25" i="18" s="1"/>
  <c r="F20" i="18"/>
  <c r="F24" i="18" s="1"/>
  <c r="F25" i="18" s="1"/>
  <c r="E20" i="18"/>
  <c r="E24" i="18" s="1"/>
  <c r="M6" i="18"/>
  <c r="M7" i="18" s="1"/>
  <c r="M8" i="18" s="1"/>
  <c r="N6" i="18"/>
  <c r="N7" i="18"/>
  <c r="N8" i="18" s="1"/>
  <c r="N10" i="18" s="1"/>
  <c r="O6" i="18"/>
  <c r="O7" i="18" s="1"/>
  <c r="O8" i="18" s="1"/>
  <c r="P6" i="18"/>
  <c r="P7" i="18" s="1"/>
  <c r="P8" i="18" s="1"/>
  <c r="E17" i="18"/>
  <c r="E18" i="18" s="1"/>
  <c r="E19" i="18" s="1"/>
  <c r="F17" i="18"/>
  <c r="F18" i="18"/>
  <c r="F19" i="18" s="1"/>
  <c r="G17" i="18"/>
  <c r="G18" i="18" s="1"/>
  <c r="G19" i="18" s="1"/>
  <c r="H17" i="18"/>
  <c r="H18" i="18"/>
  <c r="H19" i="18" s="1"/>
  <c r="I17" i="18"/>
  <c r="I18" i="18" s="1"/>
  <c r="I19" i="18" s="1"/>
  <c r="J17" i="18"/>
  <c r="J18" i="18" s="1"/>
  <c r="J19" i="18" s="1"/>
  <c r="K17" i="18"/>
  <c r="K18" i="18" s="1"/>
  <c r="K19" i="18" s="1"/>
  <c r="L17" i="18"/>
  <c r="L18" i="18" s="1"/>
  <c r="L19" i="18" s="1"/>
  <c r="M17" i="18"/>
  <c r="M18" i="18" s="1"/>
  <c r="M19" i="18" s="1"/>
  <c r="N17" i="18"/>
  <c r="N18" i="18"/>
  <c r="N19" i="18"/>
  <c r="O17" i="18"/>
  <c r="O18" i="18"/>
  <c r="O19" i="18" s="1"/>
  <c r="P17" i="18"/>
  <c r="P18" i="18" s="1"/>
  <c r="P19" i="18" s="1"/>
  <c r="P4" i="18"/>
  <c r="O4" i="18"/>
  <c r="N4" i="18"/>
  <c r="M4" i="18"/>
  <c r="P3" i="18"/>
  <c r="O3" i="18"/>
  <c r="N3" i="18"/>
  <c r="M3" i="18"/>
  <c r="L3" i="18"/>
  <c r="G3" i="18"/>
  <c r="D17" i="18"/>
  <c r="D18" i="18"/>
  <c r="D19" i="18"/>
  <c r="L6" i="18"/>
  <c r="L7" i="18" s="1"/>
  <c r="L8" i="18" s="1"/>
  <c r="L10" i="18" s="1"/>
  <c r="C17" i="18"/>
  <c r="C18" i="18" s="1"/>
  <c r="C19" i="18" s="1"/>
  <c r="C20" i="18" s="1"/>
  <c r="D20" i="18"/>
  <c r="D24" i="18" s="1"/>
  <c r="D25" i="18" s="1"/>
  <c r="N23" i="18" l="1"/>
  <c r="L23" i="18"/>
  <c r="G23" i="18"/>
  <c r="M23" i="18"/>
  <c r="I23" i="18"/>
  <c r="H23" i="18"/>
  <c r="F23" i="18"/>
  <c r="D23" i="18"/>
  <c r="M10" i="18"/>
  <c r="M9" i="18"/>
  <c r="P10" i="18"/>
  <c r="P9" i="18"/>
  <c r="K23" i="18"/>
  <c r="P23" i="18"/>
  <c r="O9" i="18"/>
  <c r="O10" i="18"/>
  <c r="C24" i="18"/>
  <c r="C25" i="18" s="1"/>
  <c r="C23" i="18"/>
  <c r="C27" i="18" s="1"/>
  <c r="C29" i="18" s="1"/>
  <c r="L9" i="18"/>
  <c r="N9" i="18"/>
  <c r="L11" i="18"/>
  <c r="E23" i="18"/>
  <c r="J23" i="18"/>
  <c r="E25" i="18"/>
  <c r="H25" i="18"/>
  <c r="I25" i="18"/>
  <c r="M11" i="18" l="1"/>
  <c r="N11" i="18" s="1"/>
  <c r="O11" i="18"/>
  <c r="P11" i="18" s="1"/>
</calcChain>
</file>

<file path=xl/comments1.xml><?xml version="1.0" encoding="utf-8"?>
<comments xmlns="http://schemas.openxmlformats.org/spreadsheetml/2006/main">
  <authors>
    <author>Charles Burr</author>
  </authors>
  <commentList>
    <comment ref="B3" authorId="0">
      <text>
        <r>
          <rPr>
            <b/>
            <sz val="9"/>
            <color indexed="81"/>
            <rFont val="Tahoma"/>
            <family val="2"/>
          </rPr>
          <t>Enter Your Meter Manufacturer**.</t>
        </r>
      </text>
    </comment>
    <comment ref="B4" authorId="0">
      <text>
        <r>
          <rPr>
            <b/>
            <sz val="9"/>
            <color indexed="81"/>
            <rFont val="Tahoma"/>
            <family val="2"/>
          </rPr>
          <t>Enter Your Meter Serial Number.</t>
        </r>
      </text>
    </comment>
    <comment ref="B5" authorId="0">
      <text>
        <r>
          <rPr>
            <b/>
            <sz val="9"/>
            <color indexed="81"/>
            <rFont val="Tahoma"/>
            <family val="2"/>
          </rPr>
          <t>Enter the Number of Acres in Your Field.</t>
        </r>
      </text>
    </comment>
    <comment ref="B7" authorId="0">
      <text>
        <r>
          <rPr>
            <b/>
            <sz val="9"/>
            <color indexed="81"/>
            <rFont val="Tahoma"/>
            <family val="2"/>
          </rPr>
          <t>Enter the Number of Years in Your Allocation.</t>
        </r>
      </text>
    </comment>
    <comment ref="B8" authorId="0">
      <text>
        <r>
          <rPr>
            <b/>
            <sz val="9"/>
            <color indexed="81"/>
            <rFont val="Tahoma"/>
            <family val="2"/>
          </rPr>
          <t>Enter the First Year of Your Allocation (2013 for example).</t>
        </r>
        <r>
          <rPr>
            <sz val="9"/>
            <color indexed="81"/>
            <rFont val="Tahoma"/>
            <family val="2"/>
          </rPr>
          <t xml:space="preserve">
</t>
        </r>
      </text>
    </comment>
    <comment ref="B9" authorId="0">
      <text>
        <r>
          <rPr>
            <b/>
            <sz val="9"/>
            <color indexed="81"/>
            <rFont val="Tahoma"/>
            <family val="2"/>
          </rPr>
          <t>Enter Your Total Allocation in inches.</t>
        </r>
      </text>
    </comment>
    <comment ref="B10" authorId="0">
      <text>
        <r>
          <rPr>
            <b/>
            <sz val="9"/>
            <color indexed="81"/>
            <rFont val="Tahoma"/>
            <family val="2"/>
          </rPr>
          <t>If you have an Annual Restriction, enter the inches in this cell.  If you don't have an annual restriction, enter a "0" in this cell.</t>
        </r>
      </text>
    </comment>
    <comment ref="B11" authorId="0">
      <text>
        <r>
          <rPr>
            <b/>
            <sz val="9"/>
            <color indexed="81"/>
            <rFont val="Tahoma"/>
            <family val="2"/>
          </rPr>
          <t>Enter Your Annual Cap Penalty (if penalized 3 to 1 for example, enter a "3", if no penalty enter "1").</t>
        </r>
      </text>
    </comment>
  </commentList>
</comments>
</file>

<file path=xl/sharedStrings.xml><?xml version="1.0" encoding="utf-8"?>
<sst xmlns="http://schemas.openxmlformats.org/spreadsheetml/2006/main" count="88" uniqueCount="80">
  <si>
    <t>Multiplier</t>
  </si>
  <si>
    <t>Gallons X 100</t>
  </si>
  <si>
    <t>Acres in Field:</t>
  </si>
  <si>
    <t>Annual Cap, Inches:</t>
  </si>
  <si>
    <t>Remaining Allocation, inches:</t>
  </si>
  <si>
    <t>Remaining Annual Cap, Inches</t>
  </si>
  <si>
    <t xml:space="preserve">    Water Pumped, Ac-In</t>
  </si>
  <si>
    <t>Annual Cap Section</t>
  </si>
  <si>
    <t>Annual Cap, Penalty</t>
  </si>
  <si>
    <t>Meter Serial Number</t>
  </si>
  <si>
    <t>Years in Allocation</t>
  </si>
  <si>
    <t>First Year of Allocation</t>
  </si>
  <si>
    <t>Allocation, inches:</t>
  </si>
  <si>
    <t>Year 1</t>
  </si>
  <si>
    <t>Year 2</t>
  </si>
  <si>
    <t>Year 3</t>
  </si>
  <si>
    <t>Year 4</t>
  </si>
  <si>
    <t>Year 5</t>
  </si>
  <si>
    <t>Beginning Meter Reading</t>
  </si>
  <si>
    <t>Year of Allocation</t>
  </si>
  <si>
    <t>Annual Cap Penalty</t>
  </si>
  <si>
    <t>Field Name:</t>
  </si>
  <si>
    <t>Gallons</t>
  </si>
  <si>
    <t>Acre Inches</t>
  </si>
  <si>
    <t>Acre Feet</t>
  </si>
  <si>
    <t>Gallons 000</t>
  </si>
  <si>
    <t>Ac-In X .01</t>
  </si>
  <si>
    <t>Ac-Ft X 0.001</t>
  </si>
  <si>
    <t>End of Season</t>
  </si>
  <si>
    <t xml:space="preserve">    Water Pumped Per Acre, inches</t>
  </si>
  <si>
    <t>Total Water pumped this year, in</t>
  </si>
  <si>
    <t xml:space="preserve">Final Reading to pump </t>
  </si>
  <si>
    <t xml:space="preserve">    Remaining Annual Cap</t>
  </si>
  <si>
    <t>End of Season Meter Reading</t>
  </si>
  <si>
    <t>Total Pumped Plus Penalty</t>
  </si>
  <si>
    <t>Water Pumped Per Acre, inches</t>
  </si>
  <si>
    <t>Ending Meter Reading</t>
  </si>
  <si>
    <t>Meter Manufacturer***</t>
  </si>
  <si>
    <t>*** Mention of Trade Names Does Not Indicate Endorsement</t>
  </si>
  <si>
    <t>Gallons Pumped</t>
  </si>
  <si>
    <t>Const.</t>
  </si>
  <si>
    <t xml:space="preserve">    Total Gallons Pumped</t>
  </si>
  <si>
    <t>SELECT YOUR WATER FLOW METER TYPE</t>
  </si>
  <si>
    <t>STEP 1: Select your water meter type at left</t>
  </si>
  <si>
    <t>STEP 2: Input Field Data on Data Tabs</t>
  </si>
  <si>
    <t>Enter Field Name</t>
  </si>
  <si>
    <t>STEP 3: Select Make Field button</t>
  </si>
  <si>
    <t>Use the Section to the right to keep track</t>
  </si>
  <si>
    <t>Of your Remaining Allocation.</t>
  </si>
  <si>
    <t>Enter the Beginning Season Meter Reading</t>
  </si>
  <si>
    <t>and the End of Season Meter Reading.</t>
  </si>
  <si>
    <t>Gallons to Pump for Remaining Cap</t>
  </si>
  <si>
    <t>CFS Conversion</t>
  </si>
  <si>
    <t>Chuck Burr, Extension Educator - WCREC</t>
  </si>
  <si>
    <t>Developed by:</t>
  </si>
  <si>
    <t>Tim Lemmons, Extension Educator - NEREC</t>
  </si>
  <si>
    <t>Tom Dorn, Extension Educator - Lancaster County</t>
  </si>
  <si>
    <t>test</t>
  </si>
  <si>
    <t>Gallons x 100</t>
  </si>
  <si>
    <t>Gallons x 1000</t>
  </si>
  <si>
    <t>Acre Inches x .01</t>
  </si>
  <si>
    <t>Acre Feet x .01</t>
  </si>
  <si>
    <t>Acre Feet x .001</t>
  </si>
  <si>
    <t>Special Thanks to Brian Lubeck and Shirlee Poyser, LRNRD for their input</t>
  </si>
  <si>
    <t>Period 1</t>
  </si>
  <si>
    <t>Period 2</t>
  </si>
  <si>
    <t>Period 3</t>
  </si>
  <si>
    <t>Period 4</t>
  </si>
  <si>
    <t>Period 5</t>
  </si>
  <si>
    <t>Period 6</t>
  </si>
  <si>
    <t>Period 7</t>
  </si>
  <si>
    <t>Period 8</t>
  </si>
  <si>
    <t>Period 9</t>
  </si>
  <si>
    <t>Period 10</t>
  </si>
  <si>
    <t>Period 11</t>
  </si>
  <si>
    <t>Period 12</t>
  </si>
  <si>
    <t>Period 13</t>
  </si>
  <si>
    <t>Date Read</t>
  </si>
  <si>
    <t>STEP 4:  For Additional Fields, Repeat Steps 1-3</t>
  </si>
  <si>
    <t>Meter Totalizer Unit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</si>
</sst>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_);_(* \(#,##0.0\);_(* &quot;-&quot;??_);_(@_)"/>
    <numFmt numFmtId="165" formatCode="_(* #,##0_);_(* \(#,##0\);_(* &quot;-&quot;??_);_(@_)"/>
    <numFmt numFmtId="166" formatCode="0.00000"/>
    <numFmt numFmtId="167" formatCode="0.00000000E+00"/>
  </numFmts>
  <fonts count="12"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1"/>
      <name val="Calibri"/>
      <family val="2"/>
      <scheme val="minor"/>
    </font>
    <font>
      <b/>
      <u/>
      <sz val="11"/>
      <color theme="1"/>
      <name val="Calibri"/>
      <family val="2"/>
      <scheme val="minor"/>
    </font>
    <font>
      <b/>
      <i/>
      <sz val="14"/>
      <color theme="1"/>
      <name val="Calibri"/>
      <family val="2"/>
      <scheme val="minor"/>
    </font>
    <font>
      <sz val="8"/>
      <color rgb="FF000000"/>
      <name val="Tahoma"/>
      <family val="2"/>
    </font>
    <font>
      <sz val="11"/>
      <color rgb="FF000000"/>
      <name val="Calibri"/>
      <family val="2"/>
    </font>
  </fonts>
  <fills count="12">
    <fill>
      <patternFill patternType="none"/>
    </fill>
    <fill>
      <patternFill patternType="gray125"/>
    </fill>
    <fill>
      <patternFill patternType="solid">
        <fgColor theme="6"/>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9" tint="0.59999389629810485"/>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102">
    <xf numFmtId="0" fontId="0" fillId="0" borderId="0" xfId="0"/>
    <xf numFmtId="0" fontId="0" fillId="0" borderId="0" xfId="0" applyProtection="1"/>
    <xf numFmtId="0" fontId="6" fillId="0" borderId="0" xfId="0" applyFont="1" applyProtection="1"/>
    <xf numFmtId="0" fontId="0" fillId="0" borderId="0" xfId="0" applyFill="1" applyBorder="1" applyProtection="1"/>
    <xf numFmtId="0" fontId="0" fillId="0" borderId="0" xfId="0" applyFill="1" applyProtection="1"/>
    <xf numFmtId="165" fontId="3" fillId="0" borderId="0" xfId="1" applyNumberFormat="1" applyFont="1" applyFill="1" applyBorder="1" applyAlignment="1" applyProtection="1">
      <alignment horizontal="right"/>
    </xf>
    <xf numFmtId="0" fontId="0" fillId="3" borderId="0" xfId="0" applyFill="1" applyProtection="1"/>
    <xf numFmtId="0" fontId="0" fillId="3" borderId="0" xfId="0" applyFill="1" applyBorder="1" applyProtection="1"/>
    <xf numFmtId="0" fontId="0" fillId="3" borderId="1" xfId="0" applyFill="1" applyBorder="1" applyAlignment="1" applyProtection="1">
      <alignment horizontal="center"/>
    </xf>
    <xf numFmtId="0" fontId="0" fillId="3" borderId="9" xfId="0" applyFill="1" applyBorder="1" applyAlignment="1" applyProtection="1">
      <alignment horizontal="center"/>
    </xf>
    <xf numFmtId="0" fontId="0" fillId="3" borderId="2" xfId="0" applyFill="1" applyBorder="1" applyAlignment="1" applyProtection="1">
      <alignment horizontal="center"/>
    </xf>
    <xf numFmtId="0" fontId="0" fillId="3" borderId="8" xfId="0" applyFill="1" applyBorder="1" applyAlignment="1" applyProtection="1">
      <alignment horizontal="center"/>
    </xf>
    <xf numFmtId="1" fontId="0" fillId="3" borderId="4" xfId="0" applyNumberFormat="1" applyFill="1" applyBorder="1" applyAlignment="1" applyProtection="1">
      <alignment horizontal="center"/>
    </xf>
    <xf numFmtId="1" fontId="0" fillId="3" borderId="10" xfId="0" applyNumberFormat="1" applyFill="1" applyBorder="1" applyAlignment="1" applyProtection="1">
      <alignment horizontal="center"/>
    </xf>
    <xf numFmtId="1" fontId="0" fillId="3" borderId="5" xfId="0" applyNumberFormat="1" applyFill="1" applyBorder="1" applyAlignment="1" applyProtection="1">
      <alignment horizontal="center"/>
    </xf>
    <xf numFmtId="1" fontId="0" fillId="3" borderId="7" xfId="0" applyNumberFormat="1" applyFill="1" applyBorder="1" applyAlignment="1" applyProtection="1">
      <alignment horizontal="center"/>
    </xf>
    <xf numFmtId="165" fontId="3" fillId="3" borderId="3" xfId="1" applyNumberFormat="1" applyFont="1" applyFill="1" applyBorder="1" applyAlignment="1" applyProtection="1">
      <alignment horizontal="right"/>
    </xf>
    <xf numFmtId="165" fontId="3" fillId="3" borderId="11" xfId="1" applyNumberFormat="1" applyFont="1" applyFill="1" applyBorder="1" applyAlignment="1" applyProtection="1">
      <alignment horizontal="right"/>
    </xf>
    <xf numFmtId="164" fontId="3" fillId="3" borderId="3" xfId="1" applyNumberFormat="1" applyFont="1" applyFill="1" applyBorder="1" applyAlignment="1" applyProtection="1">
      <alignment horizontal="right"/>
    </xf>
    <xf numFmtId="164" fontId="3" fillId="3" borderId="11" xfId="1" applyNumberFormat="1" applyFont="1" applyFill="1" applyBorder="1" applyAlignment="1" applyProtection="1">
      <alignment horizontal="right"/>
    </xf>
    <xf numFmtId="164" fontId="3" fillId="3" borderId="0" xfId="1" applyNumberFormat="1" applyFont="1" applyFill="1" applyBorder="1" applyAlignment="1" applyProtection="1">
      <alignment horizontal="right"/>
    </xf>
    <xf numFmtId="164" fontId="3" fillId="3" borderId="6" xfId="1" applyNumberFormat="1" applyFont="1" applyFill="1" applyBorder="1" applyAlignment="1" applyProtection="1">
      <alignment horizontal="right"/>
    </xf>
    <xf numFmtId="164" fontId="3" fillId="3" borderId="4" xfId="1" applyNumberFormat="1" applyFont="1" applyFill="1" applyBorder="1" applyAlignment="1" applyProtection="1">
      <alignment horizontal="right"/>
    </xf>
    <xf numFmtId="164" fontId="3" fillId="3" borderId="10" xfId="1" applyNumberFormat="1" applyFont="1" applyFill="1" applyBorder="1" applyAlignment="1" applyProtection="1">
      <alignment horizontal="right"/>
    </xf>
    <xf numFmtId="164" fontId="3" fillId="3" borderId="5" xfId="1" applyNumberFormat="1" applyFont="1" applyFill="1" applyBorder="1" applyAlignment="1" applyProtection="1">
      <alignment horizontal="right"/>
    </xf>
    <xf numFmtId="164" fontId="3" fillId="3" borderId="7" xfId="1" applyNumberFormat="1" applyFont="1" applyFill="1" applyBorder="1" applyAlignment="1" applyProtection="1">
      <alignment horizontal="right"/>
    </xf>
    <xf numFmtId="1" fontId="3" fillId="10" borderId="11" xfId="1" applyNumberFormat="1" applyFont="1" applyFill="1" applyBorder="1" applyProtection="1">
      <protection locked="0"/>
    </xf>
    <xf numFmtId="0" fontId="0" fillId="10" borderId="11" xfId="0" applyFill="1" applyBorder="1" applyProtection="1">
      <protection locked="0"/>
    </xf>
    <xf numFmtId="0" fontId="0" fillId="7" borderId="11" xfId="0" applyFill="1" applyBorder="1" applyProtection="1">
      <protection locked="0"/>
    </xf>
    <xf numFmtId="165" fontId="3" fillId="7" borderId="10" xfId="1" applyNumberFormat="1" applyFont="1" applyFill="1" applyBorder="1" applyProtection="1">
      <protection locked="0"/>
    </xf>
    <xf numFmtId="0" fontId="4" fillId="0" borderId="0" xfId="0" applyFont="1" applyProtection="1"/>
    <xf numFmtId="0" fontId="0" fillId="6" borderId="0" xfId="0" applyFill="1" applyBorder="1" applyAlignment="1" applyProtection="1"/>
    <xf numFmtId="0" fontId="0" fillId="8" borderId="9"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4" fillId="6" borderId="0" xfId="0" applyFont="1" applyFill="1" applyProtection="1"/>
    <xf numFmtId="0" fontId="4" fillId="0" borderId="0" xfId="0" applyFont="1" applyFill="1" applyProtection="1"/>
    <xf numFmtId="166" fontId="4" fillId="0" borderId="0" xfId="0" applyNumberFormat="1" applyFont="1" applyFill="1" applyAlignment="1" applyProtection="1">
      <alignment horizontal="left"/>
    </xf>
    <xf numFmtId="0" fontId="4" fillId="0" borderId="0" xfId="0" applyFont="1" applyFill="1" applyBorder="1" applyProtection="1"/>
    <xf numFmtId="0" fontId="0" fillId="6" borderId="0" xfId="0" applyFill="1" applyProtection="1"/>
    <xf numFmtId="0" fontId="8" fillId="6" borderId="0" xfId="0" applyFont="1" applyFill="1" applyProtection="1"/>
    <xf numFmtId="164" fontId="4" fillId="6" borderId="0" xfId="1" applyNumberFormat="1" applyFont="1" applyFill="1" applyBorder="1" applyAlignment="1" applyProtection="1">
      <alignment horizontal="right"/>
    </xf>
    <xf numFmtId="167" fontId="0" fillId="6" borderId="0" xfId="0" applyNumberFormat="1" applyFill="1" applyProtection="1"/>
    <xf numFmtId="0" fontId="0" fillId="6" borderId="0" xfId="0" applyFill="1" applyBorder="1" applyProtection="1"/>
    <xf numFmtId="0" fontId="5" fillId="0" borderId="0" xfId="0" applyFont="1" applyBorder="1" applyProtection="1"/>
    <xf numFmtId="0" fontId="0" fillId="0" borderId="0" xfId="0" applyBorder="1" applyAlignment="1" applyProtection="1">
      <alignment horizontal="center" vertical="center" wrapText="1"/>
    </xf>
    <xf numFmtId="0" fontId="0" fillId="6" borderId="0" xfId="0" applyFill="1" applyBorder="1" applyAlignment="1" applyProtection="1">
      <alignment horizontal="center" vertical="center"/>
    </xf>
    <xf numFmtId="0" fontId="4" fillId="6" borderId="0" xfId="0" applyFont="1" applyFill="1" applyProtection="1">
      <protection locked="0"/>
    </xf>
    <xf numFmtId="0" fontId="0" fillId="0" borderId="0" xfId="0" applyBorder="1" applyProtection="1"/>
    <xf numFmtId="0" fontId="0" fillId="0" borderId="1" xfId="0" applyBorder="1" applyProtection="1"/>
    <xf numFmtId="0" fontId="0" fillId="0" borderId="2" xfId="0" applyBorder="1" applyProtection="1"/>
    <xf numFmtId="165" fontId="3" fillId="0" borderId="12" xfId="1" applyNumberFormat="1" applyFont="1" applyFill="1" applyBorder="1" applyAlignment="1" applyProtection="1">
      <alignment horizontal="right"/>
    </xf>
    <xf numFmtId="0" fontId="0" fillId="0" borderId="3" xfId="0" applyBorder="1" applyProtection="1"/>
    <xf numFmtId="165" fontId="3" fillId="4" borderId="12" xfId="1" applyNumberFormat="1" applyFont="1" applyFill="1" applyBorder="1" applyAlignment="1" applyProtection="1">
      <alignment horizontal="right"/>
    </xf>
    <xf numFmtId="164" fontId="3" fillId="0" borderId="12" xfId="1" applyNumberFormat="1" applyFont="1" applyBorder="1" applyAlignment="1" applyProtection="1">
      <alignment horizontal="right"/>
    </xf>
    <xf numFmtId="0" fontId="0" fillId="0" borderId="4" xfId="0" applyBorder="1" applyProtection="1"/>
    <xf numFmtId="0" fontId="0" fillId="0" borderId="5" xfId="0" applyBorder="1" applyProtection="1"/>
    <xf numFmtId="0" fontId="0" fillId="0" borderId="0" xfId="0" applyAlignment="1" applyProtection="1">
      <alignment horizontal="right"/>
    </xf>
    <xf numFmtId="0" fontId="0" fillId="5" borderId="2" xfId="0" applyFill="1" applyBorder="1" applyAlignment="1" applyProtection="1">
      <alignment horizontal="right"/>
    </xf>
    <xf numFmtId="0" fontId="0" fillId="5" borderId="8" xfId="0" applyFill="1" applyBorder="1" applyAlignment="1" applyProtection="1">
      <alignment horizontal="right"/>
    </xf>
    <xf numFmtId="164" fontId="7" fillId="2" borderId="0" xfId="1" applyNumberFormat="1" applyFont="1" applyFill="1" applyBorder="1" applyAlignment="1" applyProtection="1">
      <alignment horizontal="right"/>
    </xf>
    <xf numFmtId="164" fontId="7" fillId="2" borderId="6" xfId="1" applyNumberFormat="1" applyFont="1" applyFill="1" applyBorder="1" applyAlignment="1" applyProtection="1">
      <alignment horizontal="right"/>
    </xf>
    <xf numFmtId="164" fontId="3" fillId="0" borderId="0" xfId="1" applyNumberFormat="1" applyFont="1" applyFill="1" applyBorder="1" applyAlignment="1" applyProtection="1">
      <alignment horizontal="right"/>
    </xf>
    <xf numFmtId="164" fontId="3" fillId="0" borderId="6" xfId="1" applyNumberFormat="1" applyFont="1" applyFill="1" applyBorder="1" applyAlignment="1" applyProtection="1">
      <alignment horizontal="right"/>
    </xf>
    <xf numFmtId="164" fontId="3" fillId="0" borderId="5" xfId="1" applyNumberFormat="1" applyFont="1" applyFill="1" applyBorder="1" applyAlignment="1" applyProtection="1">
      <alignment horizontal="right"/>
    </xf>
    <xf numFmtId="164" fontId="3" fillId="0" borderId="7" xfId="1" applyNumberFormat="1" applyFont="1" applyFill="1" applyBorder="1" applyAlignment="1" applyProtection="1">
      <alignment horizontal="right"/>
    </xf>
    <xf numFmtId="0" fontId="0" fillId="0" borderId="0" xfId="0" applyBorder="1" applyAlignment="1" applyProtection="1">
      <alignment horizontal="right"/>
    </xf>
    <xf numFmtId="0" fontId="0" fillId="0" borderId="6" xfId="0" applyBorder="1" applyAlignment="1" applyProtection="1">
      <alignment horizontal="right"/>
    </xf>
    <xf numFmtId="165" fontId="3" fillId="7" borderId="12" xfId="1" applyNumberFormat="1" applyFont="1" applyFill="1" applyBorder="1" applyAlignment="1" applyProtection="1">
      <alignment horizontal="right"/>
      <protection locked="0"/>
    </xf>
    <xf numFmtId="0" fontId="4" fillId="0" borderId="0" xfId="0" applyFont="1" applyProtection="1">
      <protection locked="0"/>
    </xf>
    <xf numFmtId="0" fontId="7" fillId="0" borderId="0" xfId="0" applyFont="1" applyFill="1" applyProtection="1"/>
    <xf numFmtId="165" fontId="3" fillId="8" borderId="0" xfId="1" applyNumberFormat="1" applyFont="1" applyFill="1" applyBorder="1" applyAlignment="1" applyProtection="1">
      <alignment horizontal="right"/>
    </xf>
    <xf numFmtId="165" fontId="3" fillId="8" borderId="3" xfId="1" applyNumberFormat="1" applyFont="1" applyFill="1" applyBorder="1" applyAlignment="1" applyProtection="1">
      <alignment horizontal="right"/>
      <protection locked="0"/>
    </xf>
    <xf numFmtId="165" fontId="3" fillId="8" borderId="11" xfId="1" applyNumberFormat="1" applyFont="1" applyFill="1" applyBorder="1" applyAlignment="1" applyProtection="1">
      <alignment horizontal="right"/>
      <protection locked="0"/>
    </xf>
    <xf numFmtId="165" fontId="3" fillId="8" borderId="0" xfId="1" applyNumberFormat="1" applyFont="1" applyFill="1" applyBorder="1" applyAlignment="1" applyProtection="1">
      <alignment horizontal="right"/>
      <protection locked="0"/>
    </xf>
    <xf numFmtId="165" fontId="3" fillId="8" borderId="6" xfId="1" applyNumberFormat="1" applyFont="1" applyFill="1" applyBorder="1" applyAlignment="1" applyProtection="1">
      <alignment horizontal="right"/>
      <protection locked="0"/>
    </xf>
    <xf numFmtId="165" fontId="3" fillId="8" borderId="6" xfId="1" applyNumberFormat="1" applyFont="1" applyFill="1" applyBorder="1" applyAlignment="1" applyProtection="1">
      <alignment horizontal="right"/>
    </xf>
    <xf numFmtId="0" fontId="4" fillId="0" borderId="0" xfId="0" applyFont="1" applyFill="1" applyProtection="1">
      <protection locked="0"/>
    </xf>
    <xf numFmtId="0" fontId="0" fillId="6" borderId="0" xfId="0" applyFill="1" applyBorder="1" applyAlignment="1" applyProtection="1">
      <alignment horizontal="center" vertical="center" wrapText="1"/>
    </xf>
    <xf numFmtId="3" fontId="3" fillId="11" borderId="5" xfId="1" applyNumberFormat="1" applyFont="1" applyFill="1" applyBorder="1" applyAlignment="1" applyProtection="1">
      <alignment horizontal="right"/>
    </xf>
    <xf numFmtId="3" fontId="3" fillId="11" borderId="7" xfId="1" applyNumberFormat="1" applyFont="1" applyFill="1" applyBorder="1" applyAlignment="1" applyProtection="1">
      <alignment horizontal="right"/>
    </xf>
    <xf numFmtId="0" fontId="5" fillId="6" borderId="0" xfId="0" applyFont="1" applyFill="1" applyAlignment="1" applyProtection="1">
      <alignment horizontal="center"/>
    </xf>
    <xf numFmtId="164" fontId="3" fillId="0" borderId="16" xfId="1" applyNumberFormat="1" applyFont="1" applyBorder="1" applyAlignment="1" applyProtection="1">
      <alignment horizontal="right"/>
    </xf>
    <xf numFmtId="0" fontId="0" fillId="0" borderId="17" xfId="0" applyBorder="1" applyProtection="1"/>
    <xf numFmtId="0" fontId="0" fillId="0" borderId="5" xfId="0" applyBorder="1" applyAlignment="1" applyProtection="1">
      <alignment horizontal="center"/>
    </xf>
    <xf numFmtId="0" fontId="0" fillId="7" borderId="18" xfId="0" applyFill="1" applyBorder="1" applyAlignment="1" applyProtection="1">
      <alignment horizontal="center"/>
      <protection locked="0"/>
    </xf>
    <xf numFmtId="1" fontId="3" fillId="0" borderId="0" xfId="1" applyNumberFormat="1" applyFont="1" applyFill="1" applyBorder="1" applyProtection="1">
      <protection locked="0"/>
    </xf>
    <xf numFmtId="164" fontId="3" fillId="9" borderId="10" xfId="1" applyNumberFormat="1" applyFont="1" applyFill="1" applyBorder="1" applyProtection="1">
      <protection locked="0"/>
    </xf>
    <xf numFmtId="165" fontId="3" fillId="10" borderId="9" xfId="1" applyNumberFormat="1" applyFont="1" applyFill="1" applyBorder="1" applyProtection="1">
      <protection locked="0"/>
    </xf>
    <xf numFmtId="0" fontId="0" fillId="0" borderId="13" xfId="0" applyBorder="1" applyProtection="1"/>
    <xf numFmtId="0" fontId="0" fillId="0" borderId="14" xfId="0" applyBorder="1" applyProtection="1"/>
    <xf numFmtId="164" fontId="3" fillId="0" borderId="14" xfId="1" applyNumberFormat="1" applyFont="1" applyFill="1" applyBorder="1" applyAlignment="1" applyProtection="1">
      <alignment horizontal="right"/>
    </xf>
    <xf numFmtId="0" fontId="9" fillId="6" borderId="0" xfId="0" applyFont="1" applyFill="1" applyAlignment="1" applyProtection="1">
      <alignment horizont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horizontal="center"/>
    </xf>
    <xf numFmtId="0" fontId="0" fillId="8" borderId="13" xfId="0"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15" xfId="0" applyFill="1" applyBorder="1" applyAlignment="1" applyProtection="1">
      <alignment horizontal="center"/>
      <protection locked="0"/>
    </xf>
    <xf numFmtId="0" fontId="0" fillId="6" borderId="0" xfId="0" applyFill="1" applyAlignment="1" applyProtection="1">
      <alignment horizontal="center"/>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5" fillId="0" borderId="3" xfId="0" applyFont="1" applyBorder="1" applyAlignment="1" applyProtection="1">
      <alignment horizontal="center"/>
    </xf>
    <xf numFmtId="0" fontId="5" fillId="0" borderId="0" xfId="0" applyFont="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F$21"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4</xdr:col>
          <xdr:colOff>581025</xdr:colOff>
          <xdr:row>21</xdr:row>
          <xdr:rowOff>104775</xdr:rowOff>
        </xdr:to>
        <xdr:sp macro="" textlink="">
          <xdr:nvSpPr>
            <xdr:cNvPr id="6151" name="Group Box 7" hidden="1">
              <a:extLst>
                <a:ext uri="{63B3BB69-23CF-44E3-9099-C40C66FF867C}">
                  <a14:compatExt spid="_x0000_s61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Dial Selection</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19050</xdr:rowOff>
        </xdr:from>
        <xdr:to>
          <xdr:col>3</xdr:col>
          <xdr:colOff>504825</xdr:colOff>
          <xdr:row>6</xdr:row>
          <xdr:rowOff>152400</xdr:rowOff>
        </xdr:to>
        <xdr:sp macro="" textlink="">
          <xdr:nvSpPr>
            <xdr:cNvPr id="6152" name="Option Button 8" hidden="1">
              <a:extLst>
                <a:ext uri="{63B3BB69-23CF-44E3-9099-C40C66FF867C}">
                  <a14:compatExt spid="_x0000_s6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28575</xdr:rowOff>
        </xdr:from>
        <xdr:to>
          <xdr:col>4</xdr:col>
          <xdr:colOff>457200</xdr:colOff>
          <xdr:row>6</xdr:row>
          <xdr:rowOff>161925</xdr:rowOff>
        </xdr:to>
        <xdr:sp macro="" textlink="">
          <xdr:nvSpPr>
            <xdr:cNvPr id="6153" name="Option Button 9" hidden="1">
              <a:extLst>
                <a:ext uri="{63B3BB69-23CF-44E3-9099-C40C66FF867C}">
                  <a14:compatExt spid="_x0000_s6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9525</xdr:rowOff>
        </xdr:from>
        <xdr:to>
          <xdr:col>3</xdr:col>
          <xdr:colOff>504825</xdr:colOff>
          <xdr:row>12</xdr:row>
          <xdr:rowOff>142875</xdr:rowOff>
        </xdr:to>
        <xdr:sp macro="" textlink="">
          <xdr:nvSpPr>
            <xdr:cNvPr id="6154" name="Option Button 10" hidden="1">
              <a:extLst>
                <a:ext uri="{63B3BB69-23CF-44E3-9099-C40C66FF867C}">
                  <a14:compatExt spid="_x0000_s61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11</xdr:row>
          <xdr:rowOff>9525</xdr:rowOff>
        </xdr:from>
        <xdr:to>
          <xdr:col>4</xdr:col>
          <xdr:colOff>495300</xdr:colOff>
          <xdr:row>12</xdr:row>
          <xdr:rowOff>142875</xdr:rowOff>
        </xdr:to>
        <xdr:sp macro="" textlink="">
          <xdr:nvSpPr>
            <xdr:cNvPr id="6155" name="Option Button 11" hidden="1">
              <a:extLst>
                <a:ext uri="{63B3BB69-23CF-44E3-9099-C40C66FF867C}">
                  <a14:compatExt spid="_x0000_s61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0</xdr:rowOff>
        </xdr:from>
        <xdr:to>
          <xdr:col>3</xdr:col>
          <xdr:colOff>495300</xdr:colOff>
          <xdr:row>18</xdr:row>
          <xdr:rowOff>133350</xdr:rowOff>
        </xdr:to>
        <xdr:sp macro="" textlink="">
          <xdr:nvSpPr>
            <xdr:cNvPr id="6156" name="Option Button 12" hidden="1">
              <a:extLst>
                <a:ext uri="{63B3BB69-23CF-44E3-9099-C40C66FF867C}">
                  <a14:compatExt spid="_x0000_s6156"/>
                </a:ext>
              </a:extLst>
            </xdr:cNvPr>
            <xdr:cNvSpPr/>
          </xdr:nvSpPr>
          <xdr:spPr>
            <a:xfrm>
              <a:off x="0" y="0"/>
              <a:ext cx="0" cy="0"/>
            </a:xfrm>
            <a:prstGeom prst="rect">
              <a:avLst/>
            </a:prstGeom>
          </xdr:spPr>
        </xdr:sp>
        <xdr:clientData fLocksWithSheet="0"/>
      </xdr:twoCellAnchor>
    </mc:Choice>
    <mc:Fallback/>
  </mc:AlternateContent>
  <xdr:twoCellAnchor>
    <xdr:from>
      <xdr:col>7</xdr:col>
      <xdr:colOff>523875</xdr:colOff>
      <xdr:row>7</xdr:row>
      <xdr:rowOff>76199</xdr:rowOff>
    </xdr:from>
    <xdr:to>
      <xdr:col>11</xdr:col>
      <xdr:colOff>276225</xdr:colOff>
      <xdr:row>21</xdr:row>
      <xdr:rowOff>171450</xdr:rowOff>
    </xdr:to>
    <xdr:sp macro="" textlink="">
      <xdr:nvSpPr>
        <xdr:cNvPr id="9" name="TextBox 8"/>
        <xdr:cNvSpPr txBox="1"/>
      </xdr:nvSpPr>
      <xdr:spPr>
        <a:xfrm>
          <a:off x="4791075" y="1457324"/>
          <a:ext cx="2638425" cy="276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 2013 University of Nebraska Board of Regents. This work may be reproduced and redistributed, in whole or in part, without alteration and without prior written permission, solely by educational institutions for nonprofit administrative or educational purposes provided all copies contain the following statement: "© 2013 University of Nebraska-Lincoln Extension. This work is reproduced and distributed with the permission of the University of Nebraska-Lincoln Extension. No other use is permitted without the express prior written permission of the University of Nebraska-Lincoln Extension.</a:t>
          </a:r>
        </a:p>
      </xdr:txBody>
    </xdr:sp>
    <xdr:clientData/>
  </xdr:twoCellAnchor>
  <xdr:twoCellAnchor>
    <xdr:from>
      <xdr:col>11</xdr:col>
      <xdr:colOff>581025</xdr:colOff>
      <xdr:row>6</xdr:row>
      <xdr:rowOff>95250</xdr:rowOff>
    </xdr:from>
    <xdr:to>
      <xdr:col>15</xdr:col>
      <xdr:colOff>85725</xdr:colOff>
      <xdr:row>21</xdr:row>
      <xdr:rowOff>123825</xdr:rowOff>
    </xdr:to>
    <xdr:sp macro="" textlink="">
      <xdr:nvSpPr>
        <xdr:cNvPr id="17" name="TextBox 16"/>
        <xdr:cNvSpPr txBox="1"/>
      </xdr:nvSpPr>
      <xdr:spPr>
        <a:xfrm>
          <a:off x="7734300" y="1285875"/>
          <a:ext cx="2638425" cy="288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This tool is for educational purposes only.  The</a:t>
          </a:r>
          <a:r>
            <a:rPr lang="en-US" sz="1100" baseline="0"/>
            <a:t> University of Nebraska-Lincoln takes no responsibility for the use of this tool or its accuracy.  The user of this product assumes all responsibility and risk for data entry and accuracy.</a:t>
          </a:r>
        </a:p>
        <a:p>
          <a:pPr algn="ctr"/>
          <a:r>
            <a:rPr lang="en-US" sz="1100" baseline="0"/>
            <a:t>Extension is a division of the Institute of Agriculture and Natural Resources at the University of Nebrask-Lincoln cooperating with the Counties and the United States Department of Agriculture.</a:t>
          </a:r>
        </a:p>
        <a:p>
          <a:pPr algn="ctr"/>
          <a:r>
            <a:rPr lang="en-US" sz="1100" baseline="0"/>
            <a:t>University of Nebraska-Lincoln Extension educational programs abide with the nondiscrimination policies of the University of Nebraska-Lincoln and the United States Department of Agriculture</a:t>
          </a:r>
          <a:endParaRPr lang="en-US" sz="1100"/>
        </a:p>
      </xdr:txBody>
    </xdr:sp>
    <xdr:clientData/>
  </xdr:twoCellAnchor>
  <xdr:twoCellAnchor editAs="oneCell">
    <xdr:from>
      <xdr:col>11</xdr:col>
      <xdr:colOff>714375</xdr:colOff>
      <xdr:row>1</xdr:row>
      <xdr:rowOff>85725</xdr:rowOff>
    </xdr:from>
    <xdr:to>
      <xdr:col>15</xdr:col>
      <xdr:colOff>200025</xdr:colOff>
      <xdr:row>5</xdr:row>
      <xdr:rowOff>0</xdr:rowOff>
    </xdr:to>
    <xdr:pic>
      <xdr:nvPicPr>
        <xdr:cNvPr id="6610" name="Picture 2" descr="Extlogor.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276225"/>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57150</xdr:colOff>
          <xdr:row>21</xdr:row>
          <xdr:rowOff>142875</xdr:rowOff>
        </xdr:from>
        <xdr:to>
          <xdr:col>7</xdr:col>
          <xdr:colOff>323850</xdr:colOff>
          <xdr:row>23</xdr:row>
          <xdr:rowOff>28575</xdr:rowOff>
        </xdr:to>
        <xdr:sp macro="" textlink="">
          <xdr:nvSpPr>
            <xdr:cNvPr id="6282" name="Button 138" hidden="1">
              <a:extLst>
                <a:ext uri="{63B3BB69-23CF-44E3-9099-C40C66FF867C}">
                  <a14:compatExt spid="_x0000_s62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Make Field</a:t>
              </a:r>
              <a:endParaRPr lang="en-US"/>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923925</xdr:colOff>
          <xdr:row>2</xdr:row>
          <xdr:rowOff>28575</xdr:rowOff>
        </xdr:from>
        <xdr:to>
          <xdr:col>4</xdr:col>
          <xdr:colOff>238125</xdr:colOff>
          <xdr:row>4</xdr:row>
          <xdr:rowOff>0</xdr:rowOff>
        </xdr:to>
        <xdr:sp macro="" textlink="">
          <xdr:nvSpPr>
            <xdr:cNvPr id="7220" name="Button 52" hidden="1">
              <a:extLst>
                <a:ext uri="{63B3BB69-23CF-44E3-9099-C40C66FF867C}">
                  <a14:compatExt spid="_x0000_s72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Delete Sheet</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904875</xdr:colOff>
          <xdr:row>5</xdr:row>
          <xdr:rowOff>57150</xdr:rowOff>
        </xdr:from>
        <xdr:to>
          <xdr:col>4</xdr:col>
          <xdr:colOff>257175</xdr:colOff>
          <xdr:row>7</xdr:row>
          <xdr:rowOff>47625</xdr:rowOff>
        </xdr:to>
        <xdr:sp macro="" textlink="">
          <xdr:nvSpPr>
            <xdr:cNvPr id="7221" name="Button 53" hidden="1">
              <a:extLst>
                <a:ext uri="{63B3BB69-23CF-44E3-9099-C40C66FF867C}">
                  <a14:compatExt spid="_x0000_s72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Sheet</a:t>
              </a:r>
              <a:endParaRPr lang="en-US"/>
            </a:p>
          </xdr:txBody>
        </xdr:sp>
        <xdr:clientData fPrintsWithSheet="0"/>
      </xdr:twoCellAnchor>
    </mc:Choice>
    <mc:Fallback/>
  </mc:AlternateContent>
  <xdr:twoCellAnchor editAs="oneCell">
    <xdr:from>
      <xdr:col>4</xdr:col>
      <xdr:colOff>916783</xdr:colOff>
      <xdr:row>0</xdr:row>
      <xdr:rowOff>130967</xdr:rowOff>
    </xdr:from>
    <xdr:to>
      <xdr:col>6</xdr:col>
      <xdr:colOff>892971</xdr:colOff>
      <xdr:row>4</xdr:row>
      <xdr:rowOff>69054</xdr:rowOff>
    </xdr:to>
    <xdr:pic>
      <xdr:nvPicPr>
        <xdr:cNvPr id="13" name="Picture 2" descr="Extlogor.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7" y="130967"/>
          <a:ext cx="2619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47"/>
  <sheetViews>
    <sheetView tabSelected="1" workbookViewId="0">
      <selection activeCell="D23" sqref="D23:F23"/>
    </sheetView>
  </sheetViews>
  <sheetFormatPr defaultRowHeight="15" x14ac:dyDescent="0.25"/>
  <cols>
    <col min="1" max="9" width="9.140625" style="1"/>
    <col min="10" max="10" width="11.28515625" style="1" customWidth="1"/>
    <col min="11" max="11" width="13.7109375" style="1" customWidth="1"/>
    <col min="12" max="13" width="12" style="1" customWidth="1"/>
    <col min="14" max="14" width="12" style="1" bestFit="1" customWidth="1"/>
    <col min="15" max="15" width="11" style="1" bestFit="1" customWidth="1"/>
    <col min="16" max="16" width="11" style="38" bestFit="1" customWidth="1"/>
    <col min="17" max="17" width="24.140625" style="38" customWidth="1"/>
    <col min="18" max="21" width="9.140625" style="38"/>
    <col min="22" max="16384" width="9.140625" style="1"/>
  </cols>
  <sheetData>
    <row r="1" spans="1:17" x14ac:dyDescent="0.25">
      <c r="A1" s="38"/>
      <c r="B1" s="38"/>
      <c r="C1" s="38"/>
      <c r="D1" s="38"/>
      <c r="E1" s="38"/>
      <c r="F1" s="38"/>
      <c r="G1" s="38"/>
      <c r="H1" s="38"/>
      <c r="I1" s="38"/>
      <c r="J1" s="38"/>
      <c r="K1" s="38"/>
      <c r="L1" s="38"/>
      <c r="M1" s="38"/>
      <c r="N1" s="38"/>
      <c r="O1" s="38"/>
    </row>
    <row r="2" spans="1:17" ht="18.75" x14ac:dyDescent="0.3">
      <c r="A2" s="38"/>
      <c r="B2" s="91" t="s">
        <v>42</v>
      </c>
      <c r="C2" s="91"/>
      <c r="D2" s="91"/>
      <c r="E2" s="91"/>
      <c r="F2" s="91"/>
      <c r="G2" s="91"/>
      <c r="H2" s="38"/>
      <c r="I2" s="38"/>
      <c r="J2" s="38"/>
      <c r="K2" s="38"/>
      <c r="L2" s="38"/>
      <c r="M2" s="38"/>
      <c r="N2" s="38"/>
      <c r="O2" s="38"/>
    </row>
    <row r="3" spans="1:17" x14ac:dyDescent="0.25">
      <c r="A3" s="38"/>
      <c r="B3" s="38"/>
      <c r="C3" s="38"/>
      <c r="D3" s="38"/>
      <c r="E3" s="38"/>
      <c r="F3" s="38"/>
      <c r="G3" s="38"/>
      <c r="H3" s="38"/>
      <c r="I3" s="38"/>
      <c r="J3" s="38"/>
      <c r="K3" s="38"/>
      <c r="L3" s="38"/>
      <c r="M3" s="38"/>
      <c r="N3" s="38"/>
      <c r="O3" s="38"/>
    </row>
    <row r="4" spans="1:17" x14ac:dyDescent="0.25">
      <c r="A4" s="38"/>
      <c r="B4" s="38"/>
      <c r="C4" s="38"/>
      <c r="D4" s="38"/>
      <c r="E4" s="38"/>
      <c r="F4" s="38"/>
      <c r="G4" s="38"/>
      <c r="H4" s="38"/>
      <c r="I4" s="39" t="s">
        <v>43</v>
      </c>
      <c r="J4" s="38"/>
      <c r="K4" s="38"/>
      <c r="L4" s="38"/>
      <c r="M4" s="38"/>
      <c r="N4" s="38"/>
      <c r="O4" s="38"/>
    </row>
    <row r="5" spans="1:17" x14ac:dyDescent="0.25">
      <c r="A5" s="38"/>
      <c r="B5" s="38"/>
      <c r="C5" s="38"/>
      <c r="D5" s="80">
        <v>1</v>
      </c>
      <c r="E5" s="80">
        <v>2</v>
      </c>
      <c r="F5" s="38"/>
      <c r="G5" s="38"/>
      <c r="H5" s="38"/>
      <c r="I5" s="39" t="s">
        <v>44</v>
      </c>
      <c r="J5" s="38"/>
      <c r="K5" s="38"/>
      <c r="L5" s="38"/>
      <c r="M5" s="38"/>
      <c r="N5" s="38"/>
      <c r="O5" s="38"/>
    </row>
    <row r="6" spans="1:17" x14ac:dyDescent="0.25">
      <c r="A6" s="38"/>
      <c r="B6" s="97" t="s">
        <v>58</v>
      </c>
      <c r="C6" s="97"/>
      <c r="D6" s="38"/>
      <c r="E6" s="38"/>
      <c r="F6" s="97" t="s">
        <v>61</v>
      </c>
      <c r="G6" s="97"/>
      <c r="H6" s="38"/>
      <c r="I6" s="39" t="s">
        <v>46</v>
      </c>
      <c r="J6" s="39"/>
      <c r="K6" s="39"/>
      <c r="L6" s="34"/>
      <c r="M6" s="40"/>
      <c r="N6" s="34"/>
      <c r="O6" s="38"/>
    </row>
    <row r="7" spans="1:17" x14ac:dyDescent="0.25">
      <c r="A7" s="38"/>
      <c r="B7" s="38"/>
      <c r="C7" s="38"/>
      <c r="D7" s="38"/>
      <c r="E7" s="38"/>
      <c r="F7" s="38"/>
      <c r="G7" s="38"/>
      <c r="H7" s="38"/>
      <c r="I7" s="39" t="s">
        <v>78</v>
      </c>
      <c r="J7" s="34"/>
      <c r="K7" s="34"/>
      <c r="L7" s="34"/>
      <c r="M7" s="34"/>
      <c r="N7" s="34"/>
      <c r="O7" s="38"/>
    </row>
    <row r="8" spans="1:17" x14ac:dyDescent="0.25">
      <c r="A8" s="38"/>
      <c r="B8" s="38"/>
      <c r="C8" s="38"/>
      <c r="D8" s="38"/>
      <c r="E8" s="38"/>
      <c r="F8" s="38"/>
      <c r="G8" s="38"/>
      <c r="H8" s="38"/>
      <c r="I8" s="34"/>
      <c r="J8" s="34"/>
      <c r="K8" s="34"/>
      <c r="L8" s="34" t="s">
        <v>0</v>
      </c>
      <c r="M8" s="34" t="s">
        <v>52</v>
      </c>
      <c r="N8" s="34"/>
      <c r="O8" s="38"/>
    </row>
    <row r="9" spans="1:17" x14ac:dyDescent="0.25">
      <c r="A9" s="38"/>
      <c r="B9" s="38"/>
      <c r="C9" s="38"/>
      <c r="D9" s="38"/>
      <c r="E9" s="38"/>
      <c r="F9" s="38"/>
      <c r="G9" s="38"/>
      <c r="H9" s="38"/>
      <c r="I9" s="34">
        <v>1</v>
      </c>
      <c r="J9" s="34" t="s">
        <v>22</v>
      </c>
      <c r="K9" s="34" t="s">
        <v>1</v>
      </c>
      <c r="L9" s="34">
        <v>100</v>
      </c>
      <c r="M9" s="34">
        <v>453</v>
      </c>
      <c r="N9" s="34"/>
      <c r="O9" s="38"/>
      <c r="Q9" s="41"/>
    </row>
    <row r="10" spans="1:17" x14ac:dyDescent="0.25">
      <c r="A10" s="38"/>
      <c r="B10" s="38"/>
      <c r="C10" s="38"/>
      <c r="D10" s="38"/>
      <c r="E10" s="38"/>
      <c r="F10" s="38"/>
      <c r="G10" s="38"/>
      <c r="H10" s="38"/>
      <c r="I10" s="34">
        <v>3</v>
      </c>
      <c r="J10" s="34" t="s">
        <v>22</v>
      </c>
      <c r="K10" s="34" t="s">
        <v>25</v>
      </c>
      <c r="L10" s="34">
        <v>1000</v>
      </c>
      <c r="M10" s="34">
        <v>453</v>
      </c>
      <c r="N10" s="34"/>
      <c r="O10" s="38"/>
    </row>
    <row r="11" spans="1:17" x14ac:dyDescent="0.25">
      <c r="A11" s="38"/>
      <c r="B11" s="38"/>
      <c r="C11" s="38"/>
      <c r="D11" s="80">
        <v>3</v>
      </c>
      <c r="E11" s="80">
        <v>4</v>
      </c>
      <c r="F11" s="38"/>
      <c r="G11" s="38"/>
      <c r="H11" s="38"/>
      <c r="I11" s="34">
        <v>5</v>
      </c>
      <c r="J11" s="34" t="s">
        <v>23</v>
      </c>
      <c r="K11" s="34" t="s">
        <v>26</v>
      </c>
      <c r="L11" s="34">
        <v>271.54000000000002</v>
      </c>
      <c r="M11" s="34">
        <v>453</v>
      </c>
      <c r="N11" s="34"/>
      <c r="O11" s="38"/>
    </row>
    <row r="12" spans="1:17" x14ac:dyDescent="0.25">
      <c r="A12" s="38"/>
      <c r="B12" s="97" t="s">
        <v>59</v>
      </c>
      <c r="C12" s="97"/>
      <c r="D12" s="38"/>
      <c r="E12" s="38"/>
      <c r="F12" s="97" t="s">
        <v>62</v>
      </c>
      <c r="G12" s="97"/>
      <c r="H12" s="38"/>
      <c r="I12" s="34">
        <v>2</v>
      </c>
      <c r="J12" s="34" t="s">
        <v>24</v>
      </c>
      <c r="K12" s="34" t="s">
        <v>27</v>
      </c>
      <c r="L12" s="34">
        <v>325.84800000000001</v>
      </c>
      <c r="M12" s="34">
        <v>453</v>
      </c>
      <c r="N12" s="34"/>
      <c r="O12" s="38"/>
    </row>
    <row r="13" spans="1:17" x14ac:dyDescent="0.25">
      <c r="A13" s="38"/>
      <c r="B13" s="38"/>
      <c r="C13" s="38"/>
      <c r="D13" s="38"/>
      <c r="E13" s="38"/>
      <c r="F13" s="38"/>
      <c r="G13" s="38"/>
      <c r="H13" s="38"/>
      <c r="I13" s="34">
        <v>4</v>
      </c>
      <c r="J13" s="34" t="s">
        <v>24</v>
      </c>
      <c r="K13" s="34" t="s">
        <v>27</v>
      </c>
      <c r="L13" s="34">
        <v>325.84800000000001</v>
      </c>
      <c r="M13" s="34">
        <v>1</v>
      </c>
      <c r="N13" s="34"/>
      <c r="O13" s="38"/>
    </row>
    <row r="14" spans="1:17" x14ac:dyDescent="0.25">
      <c r="A14" s="38"/>
      <c r="B14" s="38"/>
      <c r="C14" s="38"/>
      <c r="D14" s="38"/>
      <c r="E14" s="38"/>
      <c r="F14" s="38"/>
      <c r="G14" s="38"/>
      <c r="H14" s="38"/>
      <c r="I14" s="34"/>
      <c r="J14" s="34"/>
      <c r="K14" s="34"/>
      <c r="L14" s="34"/>
      <c r="M14" s="34"/>
      <c r="N14" s="34"/>
      <c r="O14" s="38"/>
    </row>
    <row r="15" spans="1:17" x14ac:dyDescent="0.25">
      <c r="A15" s="38"/>
      <c r="B15" s="38"/>
      <c r="C15" s="38"/>
      <c r="D15" s="38"/>
      <c r="E15" s="38"/>
      <c r="F15" s="38"/>
      <c r="G15" s="38"/>
      <c r="H15" s="38"/>
      <c r="I15" s="38"/>
      <c r="J15" s="38"/>
      <c r="K15" s="38"/>
      <c r="L15" s="38"/>
      <c r="M15" s="38"/>
      <c r="N15" s="38"/>
      <c r="O15" s="38"/>
    </row>
    <row r="16" spans="1:17" x14ac:dyDescent="0.25">
      <c r="A16" s="38"/>
      <c r="B16" s="38"/>
      <c r="C16" s="38"/>
      <c r="D16" s="38"/>
      <c r="E16" s="38"/>
      <c r="F16" s="38"/>
      <c r="G16" s="38"/>
      <c r="H16" s="38"/>
      <c r="I16" s="38"/>
      <c r="J16" s="38"/>
      <c r="K16" s="38"/>
      <c r="L16" s="38"/>
      <c r="M16" s="38"/>
      <c r="N16" s="38"/>
      <c r="O16" s="38"/>
    </row>
    <row r="17" spans="1:16" x14ac:dyDescent="0.25">
      <c r="A17" s="38"/>
      <c r="B17" s="38"/>
      <c r="C17" s="38"/>
      <c r="D17" s="80">
        <v>5</v>
      </c>
      <c r="E17" s="38"/>
      <c r="G17" s="38"/>
      <c r="H17" s="38"/>
      <c r="I17" s="38"/>
      <c r="J17" s="38"/>
      <c r="K17" s="38"/>
      <c r="L17" s="38"/>
      <c r="M17" s="38"/>
      <c r="N17" s="38"/>
      <c r="O17" s="38"/>
    </row>
    <row r="18" spans="1:16" x14ac:dyDescent="0.25">
      <c r="A18" s="38"/>
      <c r="B18" s="97" t="s">
        <v>60</v>
      </c>
      <c r="C18" s="97"/>
      <c r="D18" s="38"/>
      <c r="E18" s="38"/>
      <c r="F18" s="38"/>
      <c r="G18" s="38"/>
      <c r="H18" s="38"/>
      <c r="I18" s="38"/>
      <c r="J18" s="38"/>
      <c r="K18" s="38"/>
      <c r="L18" s="38"/>
      <c r="M18" s="38"/>
      <c r="N18" s="38"/>
      <c r="O18" s="38"/>
    </row>
    <row r="19" spans="1:16" x14ac:dyDescent="0.25">
      <c r="A19" s="38"/>
      <c r="B19" s="38"/>
      <c r="C19" s="38"/>
      <c r="D19" s="38"/>
      <c r="E19" s="38"/>
      <c r="F19" s="38"/>
      <c r="G19" s="38"/>
      <c r="H19" s="38"/>
      <c r="I19" s="38"/>
      <c r="J19" s="38"/>
      <c r="K19" s="38"/>
      <c r="L19" s="38"/>
      <c r="M19" s="38"/>
      <c r="N19" s="38"/>
      <c r="O19" s="38"/>
    </row>
    <row r="20" spans="1:16" x14ac:dyDescent="0.25">
      <c r="A20" s="38"/>
      <c r="B20" s="38"/>
      <c r="C20" s="38"/>
      <c r="D20" s="38"/>
      <c r="E20" s="38"/>
      <c r="F20" s="38"/>
      <c r="G20" s="38"/>
      <c r="H20" s="38"/>
      <c r="I20" s="38"/>
      <c r="J20" s="38"/>
      <c r="K20" s="38"/>
      <c r="L20" s="38"/>
      <c r="M20" s="38"/>
      <c r="N20" s="38"/>
      <c r="O20" s="38"/>
    </row>
    <row r="21" spans="1:16" x14ac:dyDescent="0.25">
      <c r="A21" s="38"/>
      <c r="B21" s="38"/>
      <c r="C21" s="38"/>
      <c r="D21" s="38"/>
      <c r="E21" s="38"/>
      <c r="F21" s="46">
        <v>3</v>
      </c>
      <c r="G21" s="38"/>
      <c r="H21" s="38"/>
      <c r="I21" s="38"/>
      <c r="J21" s="38"/>
      <c r="K21" s="38"/>
      <c r="L21" s="38"/>
      <c r="M21" s="38"/>
      <c r="N21" s="38"/>
      <c r="O21" s="38"/>
    </row>
    <row r="22" spans="1:16" ht="15.75" thickBot="1" x14ac:dyDescent="0.3">
      <c r="A22" s="38"/>
      <c r="B22" s="38"/>
      <c r="C22" s="38"/>
      <c r="D22" s="38"/>
      <c r="E22" s="38"/>
      <c r="F22" s="38"/>
      <c r="G22" s="38"/>
      <c r="H22" s="38"/>
      <c r="I22" s="38"/>
      <c r="J22" s="38"/>
      <c r="K22" s="38"/>
      <c r="L22" s="38"/>
      <c r="M22" s="38"/>
      <c r="N22" s="38"/>
      <c r="O22" s="38"/>
    </row>
    <row r="23" spans="1:16" ht="15.75" thickBot="1" x14ac:dyDescent="0.3">
      <c r="A23" s="42"/>
      <c r="B23" s="43" t="s">
        <v>45</v>
      </c>
      <c r="C23" s="42"/>
      <c r="D23" s="94" t="s">
        <v>57</v>
      </c>
      <c r="E23" s="95"/>
      <c r="F23" s="96"/>
      <c r="G23" s="42"/>
      <c r="H23" s="38"/>
      <c r="I23" s="38"/>
      <c r="J23" s="38"/>
      <c r="K23" s="38"/>
      <c r="L23" s="38"/>
      <c r="M23" s="38"/>
      <c r="N23" s="38"/>
      <c r="O23" s="38"/>
    </row>
    <row r="24" spans="1:16" x14ac:dyDescent="0.25">
      <c r="A24" s="44"/>
      <c r="B24" s="92"/>
      <c r="C24" s="92"/>
      <c r="D24" s="92"/>
      <c r="E24" s="45"/>
      <c r="F24" s="77"/>
      <c r="G24" s="42"/>
      <c r="H24" s="38"/>
      <c r="I24" s="38"/>
      <c r="K24" s="31" t="s">
        <v>54</v>
      </c>
      <c r="L24" s="31" t="s">
        <v>53</v>
      </c>
      <c r="M24" s="38"/>
      <c r="N24" s="38"/>
      <c r="O24" s="38"/>
    </row>
    <row r="25" spans="1:16" x14ac:dyDescent="0.25">
      <c r="A25" s="42"/>
      <c r="B25" s="93"/>
      <c r="C25" s="93"/>
      <c r="D25" s="93"/>
      <c r="E25" s="42"/>
      <c r="F25" s="42"/>
      <c r="G25" s="42"/>
      <c r="H25" s="38"/>
      <c r="I25" s="38"/>
      <c r="J25" s="38"/>
      <c r="K25" s="38"/>
      <c r="L25" s="31" t="s">
        <v>55</v>
      </c>
      <c r="M25" s="38"/>
      <c r="N25" s="38"/>
      <c r="O25" s="38"/>
    </row>
    <row r="26" spans="1:16" x14ac:dyDescent="0.25">
      <c r="A26" s="42"/>
      <c r="B26" s="93"/>
      <c r="C26" s="93"/>
      <c r="D26" s="93"/>
      <c r="E26" s="42"/>
      <c r="F26" s="42"/>
      <c r="G26" s="42"/>
      <c r="H26" s="38"/>
      <c r="I26" s="38"/>
      <c r="J26" s="38"/>
      <c r="K26" s="38"/>
      <c r="L26" s="31" t="s">
        <v>56</v>
      </c>
      <c r="M26" s="38"/>
      <c r="N26" s="38"/>
      <c r="O26" s="38"/>
    </row>
    <row r="27" spans="1:16" x14ac:dyDescent="0.25">
      <c r="A27" s="42"/>
      <c r="B27" s="38"/>
      <c r="C27" s="31"/>
      <c r="D27" s="31"/>
      <c r="E27" s="42"/>
      <c r="F27" s="42"/>
      <c r="G27" s="42"/>
      <c r="H27" s="38"/>
      <c r="I27" s="38"/>
      <c r="J27" s="38"/>
      <c r="K27" s="93" t="s">
        <v>63</v>
      </c>
      <c r="L27" s="93"/>
      <c r="M27" s="93"/>
      <c r="N27" s="93"/>
      <c r="O27" s="93"/>
      <c r="P27" s="93"/>
    </row>
    <row r="28" spans="1:16" x14ac:dyDescent="0.25">
      <c r="A28" s="42"/>
      <c r="B28" s="38"/>
      <c r="C28" s="31"/>
      <c r="D28" s="31"/>
      <c r="E28" s="42"/>
      <c r="F28" s="42"/>
      <c r="G28" s="42"/>
      <c r="H28" s="38"/>
      <c r="I28" s="38"/>
      <c r="J28" s="38"/>
      <c r="K28" s="38"/>
      <c r="L28" s="38"/>
      <c r="M28" s="38"/>
      <c r="N28" s="38"/>
      <c r="O28" s="38"/>
    </row>
    <row r="29" spans="1:16" x14ac:dyDescent="0.25">
      <c r="A29" s="42"/>
      <c r="B29" s="38"/>
      <c r="C29" s="31"/>
      <c r="D29" s="31"/>
      <c r="E29" s="42"/>
      <c r="F29" s="42"/>
      <c r="G29" s="42"/>
      <c r="H29" s="38"/>
      <c r="I29" s="38"/>
      <c r="J29" s="38"/>
      <c r="K29" s="38"/>
      <c r="L29" s="38"/>
      <c r="M29" s="38"/>
      <c r="N29" s="38"/>
      <c r="O29" s="38"/>
    </row>
    <row r="30" spans="1:16" x14ac:dyDescent="0.25">
      <c r="A30" s="42"/>
      <c r="B30" s="38"/>
      <c r="C30" s="31"/>
      <c r="D30" s="31"/>
      <c r="E30" s="42"/>
      <c r="F30" s="42"/>
      <c r="G30" s="42"/>
      <c r="H30" s="38"/>
      <c r="I30" s="38"/>
      <c r="J30" s="38"/>
      <c r="K30" s="38"/>
      <c r="L30" s="38"/>
      <c r="M30" s="38"/>
      <c r="N30" s="38"/>
      <c r="O30" s="38"/>
    </row>
    <row r="31" spans="1:16" x14ac:dyDescent="0.25">
      <c r="A31" s="42"/>
      <c r="B31" s="38"/>
      <c r="C31" s="31"/>
      <c r="D31" s="31"/>
      <c r="E31" s="42"/>
      <c r="F31" s="42"/>
      <c r="G31" s="42"/>
      <c r="H31" s="38"/>
      <c r="I31" s="38"/>
      <c r="J31" s="38"/>
      <c r="K31" s="38"/>
      <c r="L31" s="38"/>
      <c r="M31" s="38"/>
      <c r="N31" s="38"/>
      <c r="O31" s="38"/>
    </row>
    <row r="32" spans="1:16" x14ac:dyDescent="0.25">
      <c r="A32" s="42"/>
      <c r="B32" s="93"/>
      <c r="C32" s="93"/>
      <c r="D32" s="93"/>
      <c r="E32" s="42"/>
      <c r="F32" s="42"/>
      <c r="G32" s="42"/>
      <c r="H32" s="38"/>
      <c r="I32" s="38"/>
      <c r="J32" s="38"/>
      <c r="K32" s="38"/>
      <c r="L32" s="38"/>
      <c r="M32" s="38"/>
      <c r="N32" s="38"/>
      <c r="O32" s="38"/>
    </row>
    <row r="33" spans="1:15" x14ac:dyDescent="0.25">
      <c r="A33" s="42"/>
      <c r="B33" s="93"/>
      <c r="C33" s="93"/>
      <c r="D33" s="93"/>
      <c r="E33" s="42"/>
      <c r="F33" s="42"/>
      <c r="G33" s="42"/>
      <c r="H33" s="38"/>
      <c r="I33" s="38"/>
      <c r="J33" s="38"/>
      <c r="K33" s="38"/>
      <c r="L33" s="38"/>
      <c r="M33" s="38"/>
      <c r="N33" s="38"/>
      <c r="O33" s="38"/>
    </row>
    <row r="34" spans="1:15" x14ac:dyDescent="0.25">
      <c r="A34" s="42"/>
      <c r="B34" s="93"/>
      <c r="C34" s="93"/>
      <c r="D34" s="93"/>
      <c r="E34" s="42"/>
      <c r="F34" s="42"/>
      <c r="G34" s="42"/>
      <c r="H34" s="38"/>
      <c r="I34" s="38"/>
      <c r="J34" s="38"/>
      <c r="K34" s="38"/>
      <c r="L34" s="38"/>
      <c r="M34" s="38"/>
      <c r="N34" s="38"/>
      <c r="O34" s="38"/>
    </row>
    <row r="35" spans="1:15" x14ac:dyDescent="0.25">
      <c r="A35" s="42"/>
      <c r="B35" s="93"/>
      <c r="C35" s="93"/>
      <c r="D35" s="93"/>
      <c r="E35" s="42"/>
      <c r="F35" s="42"/>
      <c r="G35" s="42"/>
      <c r="H35" s="38"/>
      <c r="I35" s="38"/>
      <c r="J35" s="38"/>
      <c r="K35" s="38"/>
      <c r="L35" s="38"/>
      <c r="M35" s="38"/>
      <c r="N35" s="38"/>
      <c r="O35" s="38"/>
    </row>
    <row r="36" spans="1:15" x14ac:dyDescent="0.25">
      <c r="A36" s="42"/>
      <c r="B36" s="93"/>
      <c r="C36" s="93"/>
      <c r="D36" s="93"/>
      <c r="E36" s="42"/>
      <c r="F36" s="42"/>
      <c r="G36" s="42"/>
      <c r="H36" s="38"/>
      <c r="I36" s="38"/>
      <c r="J36" s="38"/>
      <c r="K36" s="38"/>
      <c r="L36" s="38"/>
      <c r="M36" s="38"/>
      <c r="N36" s="38"/>
      <c r="O36" s="38"/>
    </row>
    <row r="37" spans="1:15" x14ac:dyDescent="0.25">
      <c r="A37" s="42"/>
      <c r="B37" s="93"/>
      <c r="C37" s="93"/>
      <c r="D37" s="93"/>
      <c r="E37" s="42"/>
      <c r="F37" s="42"/>
      <c r="G37" s="42"/>
      <c r="H37" s="38"/>
      <c r="I37" s="38"/>
      <c r="J37" s="38"/>
      <c r="K37" s="38"/>
      <c r="L37" s="38"/>
      <c r="M37" s="38"/>
      <c r="N37" s="38"/>
      <c r="O37" s="38"/>
    </row>
    <row r="38" spans="1:15" x14ac:dyDescent="0.25">
      <c r="A38" s="42"/>
      <c r="B38" s="93"/>
      <c r="C38" s="93"/>
      <c r="D38" s="93"/>
      <c r="E38" s="42"/>
      <c r="F38" s="42"/>
      <c r="G38" s="42"/>
      <c r="H38" s="38"/>
      <c r="I38" s="38"/>
      <c r="J38" s="38"/>
      <c r="K38" s="38"/>
      <c r="L38" s="38"/>
      <c r="M38" s="38"/>
      <c r="N38" s="38"/>
      <c r="O38" s="38"/>
    </row>
    <row r="39" spans="1:15" x14ac:dyDescent="0.25">
      <c r="A39" s="42"/>
      <c r="B39" s="93"/>
      <c r="C39" s="93"/>
      <c r="D39" s="93"/>
      <c r="E39" s="42"/>
      <c r="F39" s="42"/>
      <c r="G39" s="42"/>
      <c r="H39" s="38"/>
      <c r="I39" s="38"/>
      <c r="J39" s="38"/>
      <c r="K39" s="38"/>
      <c r="L39" s="38"/>
      <c r="M39" s="38"/>
      <c r="N39" s="38"/>
      <c r="O39" s="38"/>
    </row>
    <row r="40" spans="1:15" x14ac:dyDescent="0.25">
      <c r="A40" s="42"/>
      <c r="B40" s="93"/>
      <c r="C40" s="93"/>
      <c r="D40" s="93"/>
      <c r="E40" s="42"/>
      <c r="F40" s="42"/>
      <c r="G40" s="42"/>
      <c r="H40" s="38"/>
      <c r="I40" s="38"/>
      <c r="J40" s="38"/>
      <c r="K40" s="38"/>
      <c r="L40" s="38"/>
      <c r="M40" s="38"/>
      <c r="N40" s="38"/>
      <c r="O40" s="38"/>
    </row>
    <row r="41" spans="1:15" x14ac:dyDescent="0.25">
      <c r="A41" s="38"/>
      <c r="B41" s="38"/>
      <c r="C41" s="38"/>
      <c r="D41" s="38"/>
      <c r="E41" s="38"/>
      <c r="F41" s="38"/>
      <c r="G41" s="38"/>
      <c r="H41" s="38"/>
      <c r="I41" s="38"/>
      <c r="J41" s="38"/>
      <c r="K41" s="38"/>
      <c r="L41" s="38"/>
      <c r="M41" s="38"/>
      <c r="N41" s="38"/>
      <c r="O41" s="38"/>
    </row>
    <row r="42" spans="1:15" x14ac:dyDescent="0.25">
      <c r="A42" s="38"/>
      <c r="B42" s="38"/>
      <c r="C42" s="38"/>
      <c r="D42" s="38"/>
      <c r="E42" s="38"/>
      <c r="F42" s="38"/>
      <c r="G42" s="38"/>
      <c r="H42" s="38"/>
      <c r="I42" s="38"/>
      <c r="J42" s="38"/>
      <c r="K42" s="38"/>
      <c r="L42" s="38"/>
      <c r="M42" s="38"/>
      <c r="N42" s="38"/>
      <c r="O42" s="38"/>
    </row>
    <row r="43" spans="1:15" x14ac:dyDescent="0.25">
      <c r="A43" s="38"/>
      <c r="B43" s="38"/>
      <c r="C43" s="38"/>
      <c r="D43" s="38"/>
      <c r="E43" s="38"/>
      <c r="F43" s="38"/>
      <c r="G43" s="38"/>
      <c r="H43" s="38"/>
      <c r="I43" s="38"/>
      <c r="J43" s="38"/>
      <c r="K43" s="38"/>
      <c r="L43" s="38"/>
      <c r="M43" s="38"/>
      <c r="N43" s="38"/>
      <c r="O43" s="38"/>
    </row>
    <row r="44" spans="1:15" x14ac:dyDescent="0.25">
      <c r="A44" s="38"/>
      <c r="B44" s="38"/>
      <c r="C44" s="38"/>
      <c r="D44" s="38"/>
      <c r="E44" s="38"/>
      <c r="F44" s="38"/>
      <c r="G44" s="38"/>
      <c r="H44" s="38"/>
      <c r="I44" s="38"/>
      <c r="J44" s="38"/>
      <c r="K44" s="38"/>
      <c r="L44" s="38"/>
      <c r="M44" s="38"/>
      <c r="N44" s="38"/>
      <c r="O44" s="38"/>
    </row>
    <row r="45" spans="1:15" x14ac:dyDescent="0.25">
      <c r="A45" s="38"/>
      <c r="B45" s="38"/>
      <c r="C45" s="38"/>
      <c r="D45" s="38"/>
      <c r="E45" s="38"/>
      <c r="F45" s="38"/>
      <c r="G45" s="38"/>
      <c r="H45" s="38"/>
      <c r="I45" s="38"/>
      <c r="J45" s="38"/>
      <c r="K45" s="38"/>
      <c r="L45" s="38"/>
      <c r="M45" s="38"/>
      <c r="N45" s="38"/>
      <c r="O45" s="38"/>
    </row>
    <row r="46" spans="1:15" x14ac:dyDescent="0.25">
      <c r="A46" s="38"/>
      <c r="B46" s="38"/>
      <c r="C46" s="38"/>
      <c r="D46" s="38"/>
      <c r="E46" s="38"/>
      <c r="F46" s="38"/>
      <c r="G46" s="38"/>
      <c r="H46" s="38"/>
      <c r="I46" s="38"/>
      <c r="J46" s="38"/>
      <c r="K46" s="38"/>
      <c r="L46" s="38"/>
      <c r="M46" s="38"/>
      <c r="N46" s="38"/>
      <c r="O46" s="38"/>
    </row>
    <row r="47" spans="1:15" x14ac:dyDescent="0.25">
      <c r="A47" s="38"/>
      <c r="B47" s="38"/>
      <c r="C47" s="38"/>
      <c r="D47" s="38"/>
      <c r="E47" s="38"/>
      <c r="F47" s="38"/>
      <c r="G47" s="38"/>
      <c r="H47" s="38"/>
      <c r="I47" s="38"/>
      <c r="J47" s="38"/>
      <c r="K47" s="38"/>
      <c r="L47" s="38"/>
      <c r="M47" s="38"/>
      <c r="N47" s="38"/>
      <c r="O47" s="38"/>
    </row>
  </sheetData>
  <sheetProtection password="CC3D" sheet="1" objects="1" scenarios="1" selectLockedCells="1"/>
  <mergeCells count="20">
    <mergeCell ref="K27:P27"/>
    <mergeCell ref="B40:D40"/>
    <mergeCell ref="B32:D32"/>
    <mergeCell ref="B33:D33"/>
    <mergeCell ref="B34:D34"/>
    <mergeCell ref="B35:D35"/>
    <mergeCell ref="B36:D36"/>
    <mergeCell ref="B37:D37"/>
    <mergeCell ref="B38:D38"/>
    <mergeCell ref="B39:D39"/>
    <mergeCell ref="B2:G2"/>
    <mergeCell ref="B24:D24"/>
    <mergeCell ref="B25:D25"/>
    <mergeCell ref="B26:D26"/>
    <mergeCell ref="D23:F23"/>
    <mergeCell ref="B6:C6"/>
    <mergeCell ref="B12:C12"/>
    <mergeCell ref="B18:C18"/>
    <mergeCell ref="F6:G6"/>
    <mergeCell ref="F12:G12"/>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51" r:id="rId4" name="Group Box 7">
              <controlPr defaultSize="0" autoFill="0" autoPict="0">
                <anchor moveWithCells="1">
                  <from>
                    <xdr:col>3</xdr:col>
                    <xdr:colOff>9525</xdr:colOff>
                    <xdr:row>3</xdr:row>
                    <xdr:rowOff>9525</xdr:rowOff>
                  </from>
                  <to>
                    <xdr:col>4</xdr:col>
                    <xdr:colOff>581025</xdr:colOff>
                    <xdr:row>21</xdr:row>
                    <xdr:rowOff>104775</xdr:rowOff>
                  </to>
                </anchor>
              </controlPr>
            </control>
          </mc:Choice>
        </mc:AlternateContent>
        <mc:AlternateContent xmlns:mc="http://schemas.openxmlformats.org/markup-compatibility/2006">
          <mc:Choice Requires="x14">
            <control shapeId="6152" r:id="rId5" name="Option Button 8">
              <controlPr locked="0" defaultSize="0" autoFill="0" autoLine="0" autoPict="0">
                <anchor moveWithCells="1">
                  <from>
                    <xdr:col>3</xdr:col>
                    <xdr:colOff>219075</xdr:colOff>
                    <xdr:row>5</xdr:row>
                    <xdr:rowOff>19050</xdr:rowOff>
                  </from>
                  <to>
                    <xdr:col>3</xdr:col>
                    <xdr:colOff>504825</xdr:colOff>
                    <xdr:row>6</xdr:row>
                    <xdr:rowOff>152400</xdr:rowOff>
                  </to>
                </anchor>
              </controlPr>
            </control>
          </mc:Choice>
        </mc:AlternateContent>
        <mc:AlternateContent xmlns:mc="http://schemas.openxmlformats.org/markup-compatibility/2006">
          <mc:Choice Requires="x14">
            <control shapeId="6153" r:id="rId6" name="Option Button 9">
              <controlPr locked="0" defaultSize="0" autoFill="0" autoLine="0" autoPict="0">
                <anchor moveWithCells="1">
                  <from>
                    <xdr:col>4</xdr:col>
                    <xdr:colOff>171450</xdr:colOff>
                    <xdr:row>5</xdr:row>
                    <xdr:rowOff>28575</xdr:rowOff>
                  </from>
                  <to>
                    <xdr:col>4</xdr:col>
                    <xdr:colOff>457200</xdr:colOff>
                    <xdr:row>6</xdr:row>
                    <xdr:rowOff>161925</xdr:rowOff>
                  </to>
                </anchor>
              </controlPr>
            </control>
          </mc:Choice>
        </mc:AlternateContent>
        <mc:AlternateContent xmlns:mc="http://schemas.openxmlformats.org/markup-compatibility/2006">
          <mc:Choice Requires="x14">
            <control shapeId="6154" r:id="rId7" name="Option Button 10">
              <controlPr locked="0" defaultSize="0" autoFill="0" autoLine="0" autoPict="0">
                <anchor moveWithCells="1">
                  <from>
                    <xdr:col>3</xdr:col>
                    <xdr:colOff>219075</xdr:colOff>
                    <xdr:row>11</xdr:row>
                    <xdr:rowOff>9525</xdr:rowOff>
                  </from>
                  <to>
                    <xdr:col>3</xdr:col>
                    <xdr:colOff>504825</xdr:colOff>
                    <xdr:row>12</xdr:row>
                    <xdr:rowOff>142875</xdr:rowOff>
                  </to>
                </anchor>
              </controlPr>
            </control>
          </mc:Choice>
        </mc:AlternateContent>
        <mc:AlternateContent xmlns:mc="http://schemas.openxmlformats.org/markup-compatibility/2006">
          <mc:Choice Requires="x14">
            <control shapeId="6155" r:id="rId8" name="Option Button 11">
              <controlPr locked="0" defaultSize="0" autoFill="0" autoLine="0" autoPict="0">
                <anchor moveWithCells="1">
                  <from>
                    <xdr:col>4</xdr:col>
                    <xdr:colOff>209550</xdr:colOff>
                    <xdr:row>11</xdr:row>
                    <xdr:rowOff>9525</xdr:rowOff>
                  </from>
                  <to>
                    <xdr:col>4</xdr:col>
                    <xdr:colOff>495300</xdr:colOff>
                    <xdr:row>12</xdr:row>
                    <xdr:rowOff>142875</xdr:rowOff>
                  </to>
                </anchor>
              </controlPr>
            </control>
          </mc:Choice>
        </mc:AlternateContent>
        <mc:AlternateContent xmlns:mc="http://schemas.openxmlformats.org/markup-compatibility/2006">
          <mc:Choice Requires="x14">
            <control shapeId="6156" r:id="rId9" name="Option Button 12">
              <controlPr locked="0" defaultSize="0" autoFill="0" autoLine="0" autoPict="0">
                <anchor moveWithCells="1">
                  <from>
                    <xdr:col>3</xdr:col>
                    <xdr:colOff>209550</xdr:colOff>
                    <xdr:row>17</xdr:row>
                    <xdr:rowOff>0</xdr:rowOff>
                  </from>
                  <to>
                    <xdr:col>3</xdr:col>
                    <xdr:colOff>495300</xdr:colOff>
                    <xdr:row>18</xdr:row>
                    <xdr:rowOff>133350</xdr:rowOff>
                  </to>
                </anchor>
              </controlPr>
            </control>
          </mc:Choice>
        </mc:AlternateContent>
        <mc:AlternateContent xmlns:mc="http://schemas.openxmlformats.org/markup-compatibility/2006">
          <mc:Choice Requires="x14">
            <control shapeId="6282" r:id="rId10" name="Button 138">
              <controlPr defaultSize="0" print="0" autoFill="0" autoPict="0" macro="[0]!makesheet">
                <anchor moveWithCells="1" sizeWithCells="1">
                  <from>
                    <xdr:col>6</xdr:col>
                    <xdr:colOff>57150</xdr:colOff>
                    <xdr:row>21</xdr:row>
                    <xdr:rowOff>142875</xdr:rowOff>
                  </from>
                  <to>
                    <xdr:col>7</xdr:col>
                    <xdr:colOff>323850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52"/>
  <sheetViews>
    <sheetView zoomScale="80" zoomScaleNormal="80" workbookViewId="0">
      <pane xSplit="2" topLeftCell="C1" activePane="topRight" state="frozen"/>
      <selection pane="topRight" activeCell="C14" sqref="C14"/>
    </sheetView>
  </sheetViews>
  <sheetFormatPr defaultRowHeight="15" x14ac:dyDescent="0.25"/>
  <cols>
    <col min="1" max="1" width="25.42578125" style="1" customWidth="1"/>
    <col min="2" max="2" width="16.28515625" style="1" customWidth="1"/>
    <col min="3" max="16" width="19.85546875" style="1" customWidth="1"/>
    <col min="17" max="16384" width="9.140625" style="1"/>
  </cols>
  <sheetData>
    <row r="1" spans="1:16" ht="15.75" thickBot="1" x14ac:dyDescent="0.3">
      <c r="E1" s="2"/>
      <c r="F1" s="35"/>
      <c r="G1" s="35"/>
      <c r="H1" s="35"/>
      <c r="I1" s="35"/>
      <c r="J1" s="6"/>
      <c r="K1" s="6"/>
      <c r="L1" s="7"/>
      <c r="M1" s="7"/>
      <c r="N1" s="7" t="s">
        <v>19</v>
      </c>
      <c r="O1" s="7"/>
      <c r="P1" s="7"/>
    </row>
    <row r="2" spans="1:16" x14ac:dyDescent="0.25">
      <c r="A2" s="4" t="s">
        <v>21</v>
      </c>
      <c r="B2" s="32"/>
      <c r="E2" s="2"/>
      <c r="F2" s="35"/>
      <c r="G2" s="35" t="s">
        <v>0</v>
      </c>
      <c r="H2" s="35" t="s">
        <v>40</v>
      </c>
      <c r="I2" s="35"/>
      <c r="J2" s="7"/>
      <c r="K2" s="7"/>
      <c r="L2" s="8" t="s">
        <v>13</v>
      </c>
      <c r="M2" s="9" t="s">
        <v>14</v>
      </c>
      <c r="N2" s="10" t="s">
        <v>15</v>
      </c>
      <c r="O2" s="9" t="s">
        <v>16</v>
      </c>
      <c r="P2" s="11" t="s">
        <v>17</v>
      </c>
    </row>
    <row r="3" spans="1:16" ht="15.75" thickBot="1" x14ac:dyDescent="0.3">
      <c r="A3" s="4" t="s">
        <v>37</v>
      </c>
      <c r="B3" s="33"/>
      <c r="E3" s="2"/>
      <c r="F3" s="35"/>
      <c r="G3" s="36">
        <f>INDEX(Intro!$I$9:$M$13,MATCH(Master!$B$12,Intro!$I$9:$I$13,0),MATCH(Master!G2,Intro!$I$8:$M$8,0))</f>
        <v>271.54000000000002</v>
      </c>
      <c r="H3" s="37">
        <f>INDEX(Intro!$I$9:$M$13,MATCH(Master!$B$12,Intro!$I$9:$I$13,0),5)</f>
        <v>453</v>
      </c>
      <c r="I3" s="35"/>
      <c r="J3" s="7"/>
      <c r="K3" s="7"/>
      <c r="L3" s="12">
        <f>+(B8)</f>
        <v>2013</v>
      </c>
      <c r="M3" s="13">
        <f>+IF(B7&gt;1,(B8+1),"")</f>
        <v>2014</v>
      </c>
      <c r="N3" s="14">
        <f>+IF(B7&gt;2,(B8+2),"")</f>
        <v>2015</v>
      </c>
      <c r="O3" s="13">
        <f>+IF(B7&gt;3,(B8+3),"")</f>
        <v>2016</v>
      </c>
      <c r="P3" s="15">
        <f>+IF(B7&gt;4,(B8+4),"")</f>
        <v>2017</v>
      </c>
    </row>
    <row r="4" spans="1:16" x14ac:dyDescent="0.25">
      <c r="A4" s="4" t="s">
        <v>9</v>
      </c>
      <c r="B4" s="33"/>
      <c r="D4" s="4"/>
      <c r="E4" s="2"/>
      <c r="F4" s="35"/>
      <c r="G4" s="35"/>
      <c r="H4" s="35"/>
      <c r="I4" s="35"/>
      <c r="J4" s="7" t="s">
        <v>18</v>
      </c>
      <c r="K4" s="7"/>
      <c r="L4" s="71">
        <v>0</v>
      </c>
      <c r="M4" s="72">
        <f>+(L5)</f>
        <v>0</v>
      </c>
      <c r="N4" s="73">
        <f>+(M5)</f>
        <v>0</v>
      </c>
      <c r="O4" s="72">
        <f>+(N5)</f>
        <v>0</v>
      </c>
      <c r="P4" s="74">
        <f>+(O5)</f>
        <v>0</v>
      </c>
    </row>
    <row r="5" spans="1:16" ht="15.75" thickBot="1" x14ac:dyDescent="0.3">
      <c r="A5" s="4" t="s">
        <v>2</v>
      </c>
      <c r="B5" s="86">
        <v>1</v>
      </c>
      <c r="E5" s="2"/>
      <c r="F5" s="2"/>
      <c r="G5" s="2"/>
      <c r="H5" s="2"/>
      <c r="I5" s="2"/>
      <c r="J5" s="7" t="s">
        <v>33</v>
      </c>
      <c r="K5" s="7"/>
      <c r="L5" s="71">
        <f>P16</f>
        <v>0</v>
      </c>
      <c r="M5" s="72"/>
      <c r="N5" s="73"/>
      <c r="O5" s="72"/>
      <c r="P5" s="74"/>
    </row>
    <row r="6" spans="1:16" ht="15.75" thickBot="1" x14ac:dyDescent="0.3">
      <c r="A6" s="4"/>
      <c r="B6" s="85"/>
      <c r="E6" s="30"/>
      <c r="F6" s="6" t="s">
        <v>47</v>
      </c>
      <c r="G6" s="6"/>
      <c r="H6" s="6"/>
      <c r="I6" s="6"/>
      <c r="J6" s="7" t="s">
        <v>41</v>
      </c>
      <c r="K6" s="7"/>
      <c r="L6" s="16">
        <f>IF(ISBLANK(L5),0,(L5-L4)*$G$3)</f>
        <v>0</v>
      </c>
      <c r="M6" s="16">
        <f>IF(ISBLANK(M5),0,(M5-M4)*$G$3)</f>
        <v>0</v>
      </c>
      <c r="N6" s="16">
        <f>IF(ISBLANK(N5),0,(N5-N4)*$G$3)</f>
        <v>0</v>
      </c>
      <c r="O6" s="16">
        <f>IF(ISBLANK(O5),0,(O5-O4)*$G$3)</f>
        <v>0</v>
      </c>
      <c r="P6" s="17">
        <f>IF(ISBLANK(P5),0,(P5-P4)*$G$3)</f>
        <v>0</v>
      </c>
    </row>
    <row r="7" spans="1:16" x14ac:dyDescent="0.25">
      <c r="A7" s="4" t="s">
        <v>10</v>
      </c>
      <c r="B7" s="87">
        <v>5</v>
      </c>
      <c r="E7" s="30"/>
      <c r="F7" s="6" t="s">
        <v>48</v>
      </c>
      <c r="G7" s="6"/>
      <c r="H7" s="6"/>
      <c r="I7" s="6"/>
      <c r="J7" s="7" t="s">
        <v>6</v>
      </c>
      <c r="K7" s="7"/>
      <c r="L7" s="18">
        <f>L6*0.000036827</f>
        <v>0</v>
      </c>
      <c r="M7" s="18">
        <f>M6*0.000036827</f>
        <v>0</v>
      </c>
      <c r="N7" s="18">
        <f>N6*0.000036827</f>
        <v>0</v>
      </c>
      <c r="O7" s="18">
        <f>O6*0.000036827</f>
        <v>0</v>
      </c>
      <c r="P7" s="19">
        <f>P6*0.000036827</f>
        <v>0</v>
      </c>
    </row>
    <row r="8" spans="1:16" x14ac:dyDescent="0.25">
      <c r="A8" s="4" t="s">
        <v>11</v>
      </c>
      <c r="B8" s="26">
        <v>2013</v>
      </c>
      <c r="E8" s="68"/>
      <c r="F8" s="6" t="s">
        <v>49</v>
      </c>
      <c r="G8" s="6"/>
      <c r="H8" s="6"/>
      <c r="I8" s="6"/>
      <c r="J8" s="7" t="s">
        <v>35</v>
      </c>
      <c r="K8" s="7"/>
      <c r="L8" s="18">
        <f>+(L7)/($B$5)</f>
        <v>0</v>
      </c>
      <c r="M8" s="19">
        <f>+(M7)/($B$5)</f>
        <v>0</v>
      </c>
      <c r="N8" s="20">
        <f>+(N7)/($B$5)</f>
        <v>0</v>
      </c>
      <c r="O8" s="19">
        <f>+(O7)/($B$5)</f>
        <v>0</v>
      </c>
      <c r="P8" s="21">
        <f>+(P7)/($B$5)</f>
        <v>0</v>
      </c>
    </row>
    <row r="9" spans="1:16" x14ac:dyDescent="0.25">
      <c r="A9" s="4" t="s">
        <v>12</v>
      </c>
      <c r="B9" s="27">
        <v>45</v>
      </c>
      <c r="C9" s="98"/>
      <c r="D9" s="99"/>
      <c r="E9" s="99"/>
      <c r="F9" s="6" t="s">
        <v>50</v>
      </c>
      <c r="G9" s="6"/>
      <c r="H9" s="6"/>
      <c r="I9" s="6"/>
      <c r="J9" s="7" t="s">
        <v>5</v>
      </c>
      <c r="K9" s="7"/>
      <c r="L9" s="18">
        <f>IF($B$10&gt;0,($B$10-L8),"")</f>
        <v>10.5</v>
      </c>
      <c r="M9" s="19">
        <f>IF($B$10&gt;0,($B$10-M8),"")</f>
        <v>10.5</v>
      </c>
      <c r="N9" s="20">
        <f>IF($B$10&gt;0,($B$10-N8),"")</f>
        <v>10.5</v>
      </c>
      <c r="O9" s="19">
        <f>IF($B$10&gt;0,($B$10-O8),"")</f>
        <v>10.5</v>
      </c>
      <c r="P9" s="21">
        <f>IF($B$10&gt;0,($B$10-P8),"")</f>
        <v>10.5</v>
      </c>
    </row>
    <row r="10" spans="1:16" x14ac:dyDescent="0.25">
      <c r="A10" s="4" t="s">
        <v>3</v>
      </c>
      <c r="B10" s="28">
        <v>10.5</v>
      </c>
      <c r="C10" s="100" t="s">
        <v>79</v>
      </c>
      <c r="D10" s="101"/>
      <c r="E10" s="101"/>
      <c r="J10" s="7" t="s">
        <v>20</v>
      </c>
      <c r="K10" s="7"/>
      <c r="L10" s="18" t="str">
        <f>IF($B$10&gt;0,IF((L8&gt;$B$10),((L8-$B$10)*$B$11),"0"),"")</f>
        <v>0</v>
      </c>
      <c r="M10" s="19" t="str">
        <f>IF($B$10&gt;0,IF((M8&gt;$B$10),((M8-$B$10)*$B$11),"0"),"")</f>
        <v>0</v>
      </c>
      <c r="N10" s="20" t="str">
        <f>IF($B$10&gt;0,IF((N8&gt;$B$10),((N8-$B$10)*$B$11),"0"),"")</f>
        <v>0</v>
      </c>
      <c r="O10" s="19" t="str">
        <f>IF($B$10&gt;0,IF((O8&gt;$B$10),((O8-$B$10)*$B$11),"0"),"")</f>
        <v>0</v>
      </c>
      <c r="P10" s="21" t="str">
        <f>IF($B$10&gt;0,IF((P8&gt;$B$10),((P8-$B$10)*$B$11),"0"),"")</f>
        <v>0</v>
      </c>
    </row>
    <row r="11" spans="1:16" ht="15.75" thickBot="1" x14ac:dyDescent="0.3">
      <c r="A11" s="4" t="s">
        <v>8</v>
      </c>
      <c r="B11" s="29">
        <v>3</v>
      </c>
      <c r="J11" s="7" t="s">
        <v>4</v>
      </c>
      <c r="K11" s="7"/>
      <c r="L11" s="22">
        <f>+IF($B$10&gt;0,($B$9-L8-L10),($B$9-L8))</f>
        <v>45</v>
      </c>
      <c r="M11" s="23">
        <f>+IF($B$10&gt;0,(L11-M8-M10),(L11-M8))</f>
        <v>45</v>
      </c>
      <c r="N11" s="24">
        <f>+IF($B$10&gt;0,(M11-N8-N10),(M11-N8))</f>
        <v>45</v>
      </c>
      <c r="O11" s="23">
        <f>+IF($B$10&gt;0,(N11-O8-O10),(N11-O8))</f>
        <v>45</v>
      </c>
      <c r="P11" s="25">
        <f>+IF($B$10&gt;0,(O11-P8-P10),(O11-P8))</f>
        <v>45</v>
      </c>
    </row>
    <row r="12" spans="1:16" x14ac:dyDescent="0.25">
      <c r="A12" s="4"/>
      <c r="B12" s="76">
        <v>5</v>
      </c>
      <c r="F12" s="4"/>
      <c r="G12" s="4"/>
      <c r="H12" s="4"/>
      <c r="I12" s="4"/>
      <c r="J12" s="4"/>
      <c r="K12" s="4"/>
      <c r="L12" s="4"/>
      <c r="M12" s="4"/>
      <c r="N12" s="4"/>
      <c r="O12" s="4"/>
      <c r="P12" s="4"/>
    </row>
    <row r="13" spans="1:16" ht="15.75" thickBot="1" x14ac:dyDescent="0.3">
      <c r="A13" s="55"/>
      <c r="B13" s="55"/>
      <c r="C13" s="83" t="s">
        <v>64</v>
      </c>
      <c r="D13" s="83" t="s">
        <v>65</v>
      </c>
      <c r="E13" s="83" t="s">
        <v>66</v>
      </c>
      <c r="F13" s="83" t="s">
        <v>67</v>
      </c>
      <c r="G13" s="83" t="s">
        <v>68</v>
      </c>
      <c r="H13" s="83" t="s">
        <v>69</v>
      </c>
      <c r="I13" s="83" t="s">
        <v>70</v>
      </c>
      <c r="J13" s="83" t="s">
        <v>71</v>
      </c>
      <c r="K13" s="83" t="s">
        <v>72</v>
      </c>
      <c r="L13" s="83" t="s">
        <v>73</v>
      </c>
      <c r="M13" s="83" t="s">
        <v>74</v>
      </c>
      <c r="N13" s="83" t="s">
        <v>75</v>
      </c>
      <c r="O13" s="83" t="s">
        <v>76</v>
      </c>
      <c r="P13" s="83" t="s">
        <v>28</v>
      </c>
    </row>
    <row r="14" spans="1:16" x14ac:dyDescent="0.25">
      <c r="A14" s="3" t="s">
        <v>77</v>
      </c>
      <c r="B14" s="82"/>
      <c r="C14" s="84"/>
      <c r="D14" s="84"/>
      <c r="E14" s="84"/>
      <c r="F14" s="84"/>
      <c r="G14" s="84"/>
      <c r="H14" s="84"/>
      <c r="I14" s="84"/>
      <c r="J14" s="84"/>
      <c r="K14" s="84"/>
      <c r="L14" s="84"/>
      <c r="M14" s="84"/>
      <c r="N14" s="84"/>
      <c r="O14" s="84"/>
      <c r="P14" s="84"/>
    </row>
    <row r="15" spans="1:16" x14ac:dyDescent="0.25">
      <c r="A15" s="51" t="s">
        <v>18</v>
      </c>
      <c r="B15" s="47"/>
      <c r="C15" s="67"/>
      <c r="D15" s="50">
        <f>C16</f>
        <v>0</v>
      </c>
      <c r="E15" s="50">
        <f t="shared" ref="E15:P15" si="0">D16</f>
        <v>0</v>
      </c>
      <c r="F15" s="50">
        <f t="shared" si="0"/>
        <v>0</v>
      </c>
      <c r="G15" s="50">
        <f t="shared" si="0"/>
        <v>0</v>
      </c>
      <c r="H15" s="50">
        <f t="shared" si="0"/>
        <v>0</v>
      </c>
      <c r="I15" s="50">
        <f t="shared" si="0"/>
        <v>0</v>
      </c>
      <c r="J15" s="50">
        <f t="shared" si="0"/>
        <v>0</v>
      </c>
      <c r="K15" s="50">
        <f t="shared" si="0"/>
        <v>0</v>
      </c>
      <c r="L15" s="50">
        <f t="shared" si="0"/>
        <v>0</v>
      </c>
      <c r="M15" s="50">
        <f t="shared" si="0"/>
        <v>0</v>
      </c>
      <c r="N15" s="50">
        <f t="shared" si="0"/>
        <v>0</v>
      </c>
      <c r="O15" s="50">
        <f t="shared" si="0"/>
        <v>0</v>
      </c>
      <c r="P15" s="50">
        <f t="shared" si="0"/>
        <v>0</v>
      </c>
    </row>
    <row r="16" spans="1:16" x14ac:dyDescent="0.25">
      <c r="A16" s="51" t="s">
        <v>36</v>
      </c>
      <c r="B16" s="47"/>
      <c r="C16" s="67"/>
      <c r="D16" s="67"/>
      <c r="E16" s="67"/>
      <c r="F16" s="67"/>
      <c r="G16" s="67"/>
      <c r="H16" s="67"/>
      <c r="I16" s="67"/>
      <c r="J16" s="67"/>
      <c r="K16" s="67"/>
      <c r="L16" s="67"/>
      <c r="M16" s="67"/>
      <c r="N16" s="67"/>
      <c r="O16" s="67"/>
      <c r="P16" s="67"/>
    </row>
    <row r="17" spans="1:16" x14ac:dyDescent="0.25">
      <c r="A17" s="51" t="s">
        <v>39</v>
      </c>
      <c r="B17" s="47"/>
      <c r="C17" s="52">
        <f>IF(ISBLANK(C16),0,(C16-C15)*$G$3)</f>
        <v>0</v>
      </c>
      <c r="D17" s="52">
        <f t="shared" ref="D17:P17" si="1">IF(ISBLANK(D16),0,(D16-D15)*$G$3)</f>
        <v>0</v>
      </c>
      <c r="E17" s="52">
        <f t="shared" si="1"/>
        <v>0</v>
      </c>
      <c r="F17" s="52">
        <f t="shared" si="1"/>
        <v>0</v>
      </c>
      <c r="G17" s="52">
        <f t="shared" si="1"/>
        <v>0</v>
      </c>
      <c r="H17" s="52">
        <f t="shared" si="1"/>
        <v>0</v>
      </c>
      <c r="I17" s="52">
        <f t="shared" si="1"/>
        <v>0</v>
      </c>
      <c r="J17" s="52">
        <f t="shared" si="1"/>
        <v>0</v>
      </c>
      <c r="K17" s="52">
        <f t="shared" si="1"/>
        <v>0</v>
      </c>
      <c r="L17" s="52">
        <f t="shared" si="1"/>
        <v>0</v>
      </c>
      <c r="M17" s="52">
        <f t="shared" si="1"/>
        <v>0</v>
      </c>
      <c r="N17" s="52">
        <f t="shared" si="1"/>
        <v>0</v>
      </c>
      <c r="O17" s="52">
        <f t="shared" si="1"/>
        <v>0</v>
      </c>
      <c r="P17" s="52">
        <f t="shared" si="1"/>
        <v>0</v>
      </c>
    </row>
    <row r="18" spans="1:16" x14ac:dyDescent="0.25">
      <c r="A18" s="51" t="s">
        <v>6</v>
      </c>
      <c r="B18" s="47"/>
      <c r="C18" s="53">
        <f>C17*0.000036827</f>
        <v>0</v>
      </c>
      <c r="D18" s="53">
        <f t="shared" ref="D18:P18" si="2">D17*0.000036827</f>
        <v>0</v>
      </c>
      <c r="E18" s="53">
        <f t="shared" si="2"/>
        <v>0</v>
      </c>
      <c r="F18" s="53">
        <f t="shared" si="2"/>
        <v>0</v>
      </c>
      <c r="G18" s="53">
        <f t="shared" si="2"/>
        <v>0</v>
      </c>
      <c r="H18" s="53">
        <f t="shared" si="2"/>
        <v>0</v>
      </c>
      <c r="I18" s="53">
        <f t="shared" si="2"/>
        <v>0</v>
      </c>
      <c r="J18" s="53">
        <f t="shared" si="2"/>
        <v>0</v>
      </c>
      <c r="K18" s="53">
        <f t="shared" si="2"/>
        <v>0</v>
      </c>
      <c r="L18" s="53">
        <f t="shared" si="2"/>
        <v>0</v>
      </c>
      <c r="M18" s="53">
        <f t="shared" si="2"/>
        <v>0</v>
      </c>
      <c r="N18" s="53">
        <f t="shared" si="2"/>
        <v>0</v>
      </c>
      <c r="O18" s="53">
        <f t="shared" si="2"/>
        <v>0</v>
      </c>
      <c r="P18" s="53">
        <f t="shared" si="2"/>
        <v>0</v>
      </c>
    </row>
    <row r="19" spans="1:16" x14ac:dyDescent="0.25">
      <c r="A19" s="51" t="s">
        <v>29</v>
      </c>
      <c r="B19" s="47"/>
      <c r="C19" s="53">
        <f>+(C18)/($B$5)</f>
        <v>0</v>
      </c>
      <c r="D19" s="53">
        <f>+(D18)/($B$5)</f>
        <v>0</v>
      </c>
      <c r="E19" s="53">
        <f t="shared" ref="E19:P19" si="3">+(E18)/($B$5)</f>
        <v>0</v>
      </c>
      <c r="F19" s="53">
        <f t="shared" si="3"/>
        <v>0</v>
      </c>
      <c r="G19" s="53">
        <f t="shared" si="3"/>
        <v>0</v>
      </c>
      <c r="H19" s="53">
        <f t="shared" si="3"/>
        <v>0</v>
      </c>
      <c r="I19" s="53">
        <f t="shared" si="3"/>
        <v>0</v>
      </c>
      <c r="J19" s="53">
        <f t="shared" si="3"/>
        <v>0</v>
      </c>
      <c r="K19" s="53">
        <f t="shared" si="3"/>
        <v>0</v>
      </c>
      <c r="L19" s="53">
        <f t="shared" si="3"/>
        <v>0</v>
      </c>
      <c r="M19" s="53">
        <f t="shared" si="3"/>
        <v>0</v>
      </c>
      <c r="N19" s="53">
        <f t="shared" si="3"/>
        <v>0</v>
      </c>
      <c r="O19" s="53">
        <f t="shared" si="3"/>
        <v>0</v>
      </c>
      <c r="P19" s="53">
        <f t="shared" si="3"/>
        <v>0</v>
      </c>
    </row>
    <row r="20" spans="1:16" ht="15.75" thickBot="1" x14ac:dyDescent="0.3">
      <c r="A20" s="54" t="s">
        <v>30</v>
      </c>
      <c r="B20" s="55"/>
      <c r="C20" s="81">
        <f>SUM(C19)</f>
        <v>0</v>
      </c>
      <c r="D20" s="81">
        <f>IF(ISBLANK(D16),0,(C20+D19))</f>
        <v>0</v>
      </c>
      <c r="E20" s="81">
        <f t="shared" ref="E20:P20" si="4">IF(ISBLANK(E16),0,(D20+E19))</f>
        <v>0</v>
      </c>
      <c r="F20" s="81">
        <f t="shared" si="4"/>
        <v>0</v>
      </c>
      <c r="G20" s="81">
        <f t="shared" si="4"/>
        <v>0</v>
      </c>
      <c r="H20" s="81">
        <f t="shared" si="4"/>
        <v>0</v>
      </c>
      <c r="I20" s="81">
        <f t="shared" si="4"/>
        <v>0</v>
      </c>
      <c r="J20" s="81">
        <f t="shared" si="4"/>
        <v>0</v>
      </c>
      <c r="K20" s="81">
        <f t="shared" si="4"/>
        <v>0</v>
      </c>
      <c r="L20" s="81">
        <f t="shared" si="4"/>
        <v>0</v>
      </c>
      <c r="M20" s="81">
        <f t="shared" si="4"/>
        <v>0</v>
      </c>
      <c r="N20" s="81">
        <f t="shared" si="4"/>
        <v>0</v>
      </c>
      <c r="O20" s="81">
        <f t="shared" si="4"/>
        <v>0</v>
      </c>
      <c r="P20" s="81">
        <f t="shared" si="4"/>
        <v>0</v>
      </c>
    </row>
    <row r="21" spans="1:16" ht="15.75" thickBot="1" x14ac:dyDescent="0.3">
      <c r="C21" s="56"/>
      <c r="D21" s="56"/>
      <c r="E21" s="56"/>
      <c r="F21" s="56"/>
      <c r="G21" s="56"/>
      <c r="H21" s="56"/>
      <c r="I21" s="56"/>
      <c r="J21" s="56"/>
      <c r="K21" s="56"/>
      <c r="L21" s="56"/>
      <c r="M21" s="56"/>
      <c r="N21" s="56"/>
      <c r="O21" s="56"/>
      <c r="P21" s="56"/>
    </row>
    <row r="22" spans="1:16" x14ac:dyDescent="0.25">
      <c r="A22" s="48" t="s">
        <v>7</v>
      </c>
      <c r="B22" s="49"/>
      <c r="C22" s="57"/>
      <c r="D22" s="57"/>
      <c r="E22" s="57"/>
      <c r="F22" s="57"/>
      <c r="G22" s="57"/>
      <c r="H22" s="57"/>
      <c r="I22" s="57"/>
      <c r="J22" s="57"/>
      <c r="K22" s="57"/>
      <c r="L22" s="57"/>
      <c r="M22" s="57"/>
      <c r="N22" s="57"/>
      <c r="O22" s="57"/>
      <c r="P22" s="58"/>
    </row>
    <row r="23" spans="1:16" x14ac:dyDescent="0.25">
      <c r="A23" s="51" t="s">
        <v>5</v>
      </c>
      <c r="B23" s="47"/>
      <c r="C23" s="59">
        <f>IF($B$10&gt;0,(B10-C20),"")</f>
        <v>10.5</v>
      </c>
      <c r="D23" s="59">
        <f>IF($B$10&gt;0,($B$10-D20),"")</f>
        <v>10.5</v>
      </c>
      <c r="E23" s="59">
        <f t="shared" ref="E23:P23" si="5">IF($B$10&gt;0,($B$10-E20),"")</f>
        <v>10.5</v>
      </c>
      <c r="F23" s="59">
        <f t="shared" si="5"/>
        <v>10.5</v>
      </c>
      <c r="G23" s="59">
        <f t="shared" si="5"/>
        <v>10.5</v>
      </c>
      <c r="H23" s="59">
        <f t="shared" si="5"/>
        <v>10.5</v>
      </c>
      <c r="I23" s="59">
        <f t="shared" si="5"/>
        <v>10.5</v>
      </c>
      <c r="J23" s="59">
        <f t="shared" si="5"/>
        <v>10.5</v>
      </c>
      <c r="K23" s="59">
        <f t="shared" si="5"/>
        <v>10.5</v>
      </c>
      <c r="L23" s="59">
        <f t="shared" si="5"/>
        <v>10.5</v>
      </c>
      <c r="M23" s="59">
        <f t="shared" si="5"/>
        <v>10.5</v>
      </c>
      <c r="N23" s="59">
        <f t="shared" si="5"/>
        <v>10.5</v>
      </c>
      <c r="O23" s="59">
        <f t="shared" si="5"/>
        <v>10.5</v>
      </c>
      <c r="P23" s="60">
        <f t="shared" si="5"/>
        <v>10.5</v>
      </c>
    </row>
    <row r="24" spans="1:16" x14ac:dyDescent="0.25">
      <c r="A24" s="51" t="s">
        <v>20</v>
      </c>
      <c r="B24" s="47"/>
      <c r="C24" s="61" t="str">
        <f>IF($B$10&gt;0,IF((C20&gt;$B$10),((C20-$B$10)*$B$11),"0"),"0")</f>
        <v>0</v>
      </c>
      <c r="D24" s="61" t="str">
        <f t="shared" ref="D24:P24" si="6">IF($B$10&gt;0,IF((D20&gt;$B$10),((D20-$B$10)*$B$11),"0"),"0")</f>
        <v>0</v>
      </c>
      <c r="E24" s="61" t="str">
        <f t="shared" si="6"/>
        <v>0</v>
      </c>
      <c r="F24" s="61" t="str">
        <f t="shared" si="6"/>
        <v>0</v>
      </c>
      <c r="G24" s="61" t="str">
        <f t="shared" si="6"/>
        <v>0</v>
      </c>
      <c r="H24" s="61" t="str">
        <f t="shared" si="6"/>
        <v>0</v>
      </c>
      <c r="I24" s="61" t="str">
        <f t="shared" si="6"/>
        <v>0</v>
      </c>
      <c r="J24" s="61" t="str">
        <f t="shared" si="6"/>
        <v>0</v>
      </c>
      <c r="K24" s="61" t="str">
        <f t="shared" si="6"/>
        <v>0</v>
      </c>
      <c r="L24" s="61" t="str">
        <f t="shared" si="6"/>
        <v>0</v>
      </c>
      <c r="M24" s="61" t="str">
        <f t="shared" si="6"/>
        <v>0</v>
      </c>
      <c r="N24" s="61" t="str">
        <f t="shared" si="6"/>
        <v>0</v>
      </c>
      <c r="O24" s="61" t="str">
        <f t="shared" si="6"/>
        <v>0</v>
      </c>
      <c r="P24" s="62" t="str">
        <f t="shared" si="6"/>
        <v>0</v>
      </c>
    </row>
    <row r="25" spans="1:16" ht="15.75" thickBot="1" x14ac:dyDescent="0.3">
      <c r="A25" s="54" t="s">
        <v>34</v>
      </c>
      <c r="B25" s="55"/>
      <c r="C25" s="63">
        <f>+(C20+C24)</f>
        <v>0</v>
      </c>
      <c r="D25" s="63">
        <f>+(D20+D24)</f>
        <v>0</v>
      </c>
      <c r="E25" s="63">
        <f t="shared" ref="E25:P25" si="7">+(E20+E24)</f>
        <v>0</v>
      </c>
      <c r="F25" s="63">
        <f t="shared" si="7"/>
        <v>0</v>
      </c>
      <c r="G25" s="63">
        <f t="shared" si="7"/>
        <v>0</v>
      </c>
      <c r="H25" s="63">
        <f t="shared" si="7"/>
        <v>0</v>
      </c>
      <c r="I25" s="63">
        <f t="shared" si="7"/>
        <v>0</v>
      </c>
      <c r="J25" s="63">
        <f t="shared" si="7"/>
        <v>0</v>
      </c>
      <c r="K25" s="63">
        <f t="shared" si="7"/>
        <v>0</v>
      </c>
      <c r="L25" s="63">
        <f t="shared" si="7"/>
        <v>0</v>
      </c>
      <c r="M25" s="63">
        <f t="shared" si="7"/>
        <v>0</v>
      </c>
      <c r="N25" s="63">
        <f t="shared" si="7"/>
        <v>0</v>
      </c>
      <c r="O25" s="63">
        <f t="shared" si="7"/>
        <v>0</v>
      </c>
      <c r="P25" s="64">
        <f t="shared" si="7"/>
        <v>0</v>
      </c>
    </row>
    <row r="26" spans="1:16" ht="15.75" thickBot="1" x14ac:dyDescent="0.3">
      <c r="A26" s="88"/>
      <c r="B26" s="89"/>
      <c r="C26" s="90"/>
      <c r="D26" s="90"/>
      <c r="E26" s="90"/>
      <c r="F26" s="90"/>
      <c r="G26" s="90"/>
      <c r="H26" s="90"/>
      <c r="I26" s="90"/>
      <c r="J26" s="90"/>
      <c r="K26" s="90"/>
      <c r="L26" s="90"/>
      <c r="M26" s="90"/>
      <c r="N26" s="90"/>
      <c r="O26" s="90"/>
      <c r="P26" s="90"/>
    </row>
    <row r="27" spans="1:16" x14ac:dyDescent="0.25">
      <c r="A27" s="51" t="s">
        <v>51</v>
      </c>
      <c r="B27" s="47"/>
      <c r="C27" s="70">
        <f t="shared" ref="C27:P27" si="8">IF($B$10&gt;0,IF(ISBLANK(C16),0,(C23*$B$5)*27154.285),"")</f>
        <v>0</v>
      </c>
      <c r="D27" s="70">
        <f t="shared" si="8"/>
        <v>0</v>
      </c>
      <c r="E27" s="70">
        <f t="shared" si="8"/>
        <v>0</v>
      </c>
      <c r="F27" s="70">
        <f t="shared" si="8"/>
        <v>0</v>
      </c>
      <c r="G27" s="70">
        <f t="shared" si="8"/>
        <v>0</v>
      </c>
      <c r="H27" s="70">
        <f t="shared" si="8"/>
        <v>0</v>
      </c>
      <c r="I27" s="70">
        <f t="shared" si="8"/>
        <v>0</v>
      </c>
      <c r="J27" s="70">
        <f t="shared" si="8"/>
        <v>0</v>
      </c>
      <c r="K27" s="70">
        <f t="shared" si="8"/>
        <v>0</v>
      </c>
      <c r="L27" s="70">
        <f t="shared" si="8"/>
        <v>0</v>
      </c>
      <c r="M27" s="70">
        <f t="shared" si="8"/>
        <v>0</v>
      </c>
      <c r="N27" s="70">
        <f t="shared" si="8"/>
        <v>0</v>
      </c>
      <c r="O27" s="70">
        <f t="shared" si="8"/>
        <v>0</v>
      </c>
      <c r="P27" s="75">
        <f t="shared" si="8"/>
        <v>0</v>
      </c>
    </row>
    <row r="28" spans="1:16" x14ac:dyDescent="0.25">
      <c r="A28" s="51" t="s">
        <v>31</v>
      </c>
      <c r="B28" s="47"/>
      <c r="C28" s="65"/>
      <c r="D28" s="65"/>
      <c r="E28" s="65"/>
      <c r="F28" s="65"/>
      <c r="G28" s="65"/>
      <c r="H28" s="65"/>
      <c r="I28" s="65"/>
      <c r="J28" s="65"/>
      <c r="K28" s="65"/>
      <c r="L28" s="65"/>
      <c r="M28" s="65"/>
      <c r="N28" s="65"/>
      <c r="O28" s="65"/>
      <c r="P28" s="66"/>
    </row>
    <row r="29" spans="1:16" ht="15.75" thickBot="1" x14ac:dyDescent="0.3">
      <c r="A29" s="54" t="s">
        <v>32</v>
      </c>
      <c r="B29" s="55"/>
      <c r="C29" s="78">
        <f t="shared" ref="C29:P29" si="9">IF($B$10&gt;0,IF(ISBLANK(C16),0,(C27/$G$3)+C16),"")</f>
        <v>0</v>
      </c>
      <c r="D29" s="78">
        <f t="shared" si="9"/>
        <v>0</v>
      </c>
      <c r="E29" s="78">
        <f t="shared" si="9"/>
        <v>0</v>
      </c>
      <c r="F29" s="78">
        <f t="shared" si="9"/>
        <v>0</v>
      </c>
      <c r="G29" s="78">
        <f t="shared" si="9"/>
        <v>0</v>
      </c>
      <c r="H29" s="78">
        <f t="shared" si="9"/>
        <v>0</v>
      </c>
      <c r="I29" s="78">
        <f t="shared" si="9"/>
        <v>0</v>
      </c>
      <c r="J29" s="78">
        <f t="shared" si="9"/>
        <v>0</v>
      </c>
      <c r="K29" s="78">
        <f t="shared" si="9"/>
        <v>0</v>
      </c>
      <c r="L29" s="78">
        <f t="shared" si="9"/>
        <v>0</v>
      </c>
      <c r="M29" s="78">
        <f t="shared" si="9"/>
        <v>0</v>
      </c>
      <c r="N29" s="78">
        <f t="shared" si="9"/>
        <v>0</v>
      </c>
      <c r="O29" s="78">
        <f t="shared" si="9"/>
        <v>0</v>
      </c>
      <c r="P29" s="79">
        <f t="shared" si="9"/>
        <v>0</v>
      </c>
    </row>
    <row r="30" spans="1:16" x14ac:dyDescent="0.25">
      <c r="A30" s="4"/>
      <c r="B30" s="2"/>
      <c r="F30" s="4"/>
      <c r="G30" s="4"/>
      <c r="H30" s="4"/>
      <c r="I30" s="4"/>
      <c r="J30" s="4"/>
      <c r="K30" s="4"/>
      <c r="L30" s="4"/>
    </row>
    <row r="31" spans="1:16" x14ac:dyDescent="0.25">
      <c r="A31" s="3" t="s">
        <v>38</v>
      </c>
      <c r="G31" s="4"/>
      <c r="H31" s="4"/>
      <c r="I31" s="4"/>
      <c r="J31" s="4"/>
      <c r="K31" s="4"/>
      <c r="L31" s="4"/>
    </row>
    <row r="32" spans="1:16" x14ac:dyDescent="0.25">
      <c r="E32" s="4"/>
      <c r="F32" s="4"/>
      <c r="G32" s="4"/>
      <c r="H32" s="4"/>
      <c r="I32" s="4"/>
      <c r="J32" s="4"/>
      <c r="K32" s="4"/>
      <c r="L32" s="4"/>
      <c r="M32" s="4"/>
      <c r="N32" s="4"/>
    </row>
    <row r="33" spans="1:14" x14ac:dyDescent="0.25">
      <c r="E33" s="4"/>
      <c r="F33" s="4"/>
      <c r="G33" s="4"/>
      <c r="H33" s="4"/>
      <c r="I33" s="4"/>
      <c r="J33" s="4"/>
      <c r="K33" s="4"/>
      <c r="L33" s="4"/>
      <c r="M33" s="4"/>
      <c r="N33" s="4"/>
    </row>
    <row r="34" spans="1:14" x14ac:dyDescent="0.25">
      <c r="E34" s="4"/>
      <c r="F34" s="4"/>
      <c r="G34" s="4"/>
      <c r="H34" s="3"/>
      <c r="I34" s="3"/>
      <c r="J34" s="3"/>
      <c r="K34" s="3"/>
      <c r="L34" s="3"/>
      <c r="M34" s="4"/>
      <c r="N34" s="4"/>
    </row>
    <row r="35" spans="1:14" x14ac:dyDescent="0.25">
      <c r="E35" s="4"/>
      <c r="F35" s="69"/>
      <c r="G35" s="69"/>
      <c r="H35" s="69"/>
      <c r="I35" s="69"/>
      <c r="J35" s="69"/>
      <c r="K35" s="69"/>
      <c r="L35" s="69"/>
      <c r="M35" s="69"/>
      <c r="N35" s="4"/>
    </row>
    <row r="36" spans="1:14" x14ac:dyDescent="0.25">
      <c r="E36" s="4"/>
      <c r="F36" s="69"/>
      <c r="G36" s="69"/>
      <c r="H36" s="69"/>
      <c r="I36" s="69"/>
      <c r="J36" s="69"/>
      <c r="K36" s="69"/>
      <c r="L36" s="69"/>
      <c r="M36" s="69"/>
      <c r="N36" s="4"/>
    </row>
    <row r="37" spans="1:14" x14ac:dyDescent="0.25">
      <c r="E37" s="4"/>
      <c r="F37" s="69"/>
      <c r="G37" s="69"/>
      <c r="H37" s="69"/>
      <c r="I37" s="69"/>
      <c r="J37" s="69"/>
      <c r="K37" s="69"/>
      <c r="L37" s="69"/>
      <c r="M37" s="69"/>
      <c r="N37" s="4"/>
    </row>
    <row r="38" spans="1:14" x14ac:dyDescent="0.25">
      <c r="E38" s="4"/>
      <c r="F38" s="69"/>
      <c r="G38" s="69"/>
      <c r="H38" s="69"/>
      <c r="I38" s="69"/>
      <c r="J38" s="69"/>
      <c r="K38" s="69"/>
      <c r="L38" s="69"/>
      <c r="M38" s="69"/>
      <c r="N38" s="4"/>
    </row>
    <row r="39" spans="1:14" x14ac:dyDescent="0.25">
      <c r="A39" s="2"/>
      <c r="E39" s="4"/>
      <c r="F39" s="69"/>
      <c r="G39" s="69"/>
      <c r="H39" s="69"/>
      <c r="I39" s="69"/>
      <c r="J39" s="69"/>
      <c r="K39" s="69"/>
      <c r="L39" s="69"/>
      <c r="M39" s="69"/>
      <c r="N39" s="4"/>
    </row>
    <row r="40" spans="1:14" x14ac:dyDescent="0.25">
      <c r="A40" s="4"/>
      <c r="E40" s="5"/>
      <c r="F40" s="69"/>
      <c r="G40" s="69"/>
      <c r="H40" s="69"/>
      <c r="I40" s="69"/>
      <c r="J40" s="69"/>
      <c r="K40" s="69"/>
      <c r="L40" s="69"/>
      <c r="M40" s="69"/>
      <c r="N40" s="4"/>
    </row>
    <row r="41" spans="1:14" x14ac:dyDescent="0.25">
      <c r="A41" s="4"/>
      <c r="E41" s="4"/>
      <c r="F41" s="69"/>
      <c r="G41" s="69"/>
      <c r="H41" s="69"/>
      <c r="I41" s="69"/>
      <c r="J41" s="69"/>
      <c r="K41" s="69"/>
      <c r="L41" s="69"/>
      <c r="M41" s="69"/>
      <c r="N41" s="4"/>
    </row>
    <row r="42" spans="1:14" x14ac:dyDescent="0.25">
      <c r="A42" s="4"/>
      <c r="E42" s="4"/>
      <c r="F42" s="69"/>
      <c r="G42" s="69"/>
      <c r="H42" s="69"/>
      <c r="I42" s="69"/>
      <c r="J42" s="69"/>
      <c r="K42" s="69"/>
      <c r="L42" s="69"/>
      <c r="M42" s="69"/>
      <c r="N42" s="4"/>
    </row>
    <row r="43" spans="1:14" x14ac:dyDescent="0.25">
      <c r="A43" s="4"/>
      <c r="E43" s="4"/>
      <c r="F43" s="69"/>
      <c r="G43" s="69"/>
      <c r="H43" s="69"/>
      <c r="I43" s="69"/>
      <c r="J43" s="69"/>
      <c r="K43" s="69"/>
      <c r="L43" s="69"/>
      <c r="M43" s="69"/>
      <c r="N43" s="4"/>
    </row>
    <row r="44" spans="1:14" x14ac:dyDescent="0.25">
      <c r="A44" s="4"/>
      <c r="E44" s="4"/>
      <c r="F44" s="69"/>
      <c r="G44" s="69"/>
      <c r="H44" s="69"/>
      <c r="I44" s="69"/>
      <c r="J44" s="69"/>
      <c r="K44" s="69"/>
      <c r="L44" s="69"/>
      <c r="M44" s="69"/>
      <c r="N44" s="4"/>
    </row>
    <row r="45" spans="1:14" x14ac:dyDescent="0.25">
      <c r="E45" s="4"/>
      <c r="F45" s="69"/>
      <c r="G45" s="69"/>
      <c r="H45" s="69"/>
      <c r="I45" s="69"/>
      <c r="J45" s="69"/>
      <c r="K45" s="69"/>
      <c r="L45" s="69"/>
      <c r="M45" s="69"/>
      <c r="N45" s="4"/>
    </row>
    <row r="46" spans="1:14" x14ac:dyDescent="0.25">
      <c r="E46" s="4"/>
      <c r="F46" s="69"/>
      <c r="G46" s="69"/>
      <c r="H46" s="69"/>
      <c r="I46" s="69"/>
      <c r="J46" s="69"/>
      <c r="K46" s="69"/>
      <c r="L46" s="69"/>
      <c r="M46" s="69"/>
      <c r="N46" s="4"/>
    </row>
    <row r="47" spans="1:14" x14ac:dyDescent="0.25">
      <c r="E47" s="4"/>
      <c r="F47" s="69"/>
      <c r="G47" s="69"/>
      <c r="H47" s="69"/>
      <c r="I47" s="69"/>
      <c r="J47" s="69"/>
      <c r="K47" s="69"/>
      <c r="L47" s="69"/>
      <c r="M47" s="69"/>
      <c r="N47" s="4"/>
    </row>
    <row r="48" spans="1:14" x14ac:dyDescent="0.25">
      <c r="E48" s="4"/>
      <c r="F48" s="69"/>
      <c r="G48" s="69"/>
      <c r="H48" s="69"/>
      <c r="I48" s="69"/>
      <c r="J48" s="69"/>
      <c r="K48" s="69"/>
      <c r="L48" s="69"/>
      <c r="M48" s="69"/>
      <c r="N48" s="4"/>
    </row>
    <row r="49" spans="5:14" x14ac:dyDescent="0.25">
      <c r="E49" s="4"/>
      <c r="F49" s="69"/>
      <c r="G49" s="69"/>
      <c r="H49" s="69"/>
      <c r="I49" s="69"/>
      <c r="J49" s="69"/>
      <c r="K49" s="69"/>
      <c r="L49" s="69"/>
      <c r="M49" s="69"/>
      <c r="N49" s="4"/>
    </row>
    <row r="50" spans="5:14" x14ac:dyDescent="0.25">
      <c r="E50" s="4"/>
      <c r="F50" s="4"/>
      <c r="G50" s="4"/>
      <c r="H50" s="4"/>
      <c r="I50" s="4"/>
      <c r="J50" s="4"/>
      <c r="K50" s="4"/>
      <c r="L50" s="4"/>
      <c r="M50" s="4"/>
      <c r="N50" s="4"/>
    </row>
    <row r="51" spans="5:14" x14ac:dyDescent="0.25">
      <c r="E51" s="4"/>
      <c r="F51" s="4"/>
      <c r="G51" s="4"/>
      <c r="H51" s="4"/>
      <c r="I51" s="4"/>
      <c r="J51" s="4"/>
      <c r="K51" s="4"/>
      <c r="L51" s="4"/>
      <c r="M51" s="4"/>
      <c r="N51" s="4"/>
    </row>
    <row r="52" spans="5:14" x14ac:dyDescent="0.25">
      <c r="E52" s="4"/>
      <c r="F52" s="4"/>
      <c r="G52" s="4"/>
      <c r="H52" s="4"/>
      <c r="I52" s="4"/>
      <c r="J52" s="4"/>
      <c r="K52" s="4"/>
      <c r="L52" s="4"/>
      <c r="M52" s="4"/>
      <c r="N52" s="4"/>
    </row>
  </sheetData>
  <sheetProtection password="CC3D" sheet="1" objects="1" scenarios="1" selectLockedCells="1"/>
  <mergeCells count="2">
    <mergeCell ref="C9:E9"/>
    <mergeCell ref="C10:E10"/>
  </mergeCells>
  <dataValidations count="5">
    <dataValidation type="custom" operator="greaterThanOrEqual" allowBlank="1" showErrorMessage="1" errorTitle="End Reading" error="The Gallons Pumped Must be Less Than 0.  Either Your Meter Has Turned Over, or a Data Entry Error Has Occured.  It the Meter Has Turned Over, Please Add a 1, 2, etc. to the Ending Reading." sqref="P16">
      <formula1>P16-P15&gt;0</formula1>
    </dataValidation>
    <dataValidation type="whole" errorStyle="warning" operator="greaterThan" allowBlank="1" showErrorMessage="1" errorTitle="Gallons Pumped Error" error="This number must be positive.  Your meter may have turned over.  Please put a 1, 2, 3, etc. in front of ending meter reading to show how many times it has turned over." sqref="C17:P17">
      <formula1>0</formula1>
    </dataValidation>
    <dataValidation type="custom" operator="greaterThanOrEqual" allowBlank="1" showErrorMessage="1" errorTitle="End Reading" error="Gallons Pumped is Less Than 0; Your Meter May Have Turned Over or An Error Has Occured.  If the Meter Has Turned Over, Please Add a 1, 2, etc. to the Reading." sqref="C16">
      <formula1>C16-C15&gt;0</formula1>
    </dataValidation>
    <dataValidation type="custom" operator="greaterThanOrEqual" allowBlank="1" showErrorMessage="1" errorTitle="End Reading" error="The Gallons Pumped Must be Less Than 0.  Either Your Meter Has Turned Over, or a Data Entry Error Has Occured.  It the Meter Has Turned Over, Please Add a 1, 2, etc. to the Ending Reading." sqref="D16 E16 F16 H16 I16 J16 K16 L16 M16 N16 O16">
      <formula1>D16-D15&gt;0</formula1>
    </dataValidation>
    <dataValidation type="custom" operator="greaterThanOrEqual" allowBlank="1" showErrorMessage="1" errorTitle="End Reading" error="The Gallons Pumped Must be Less Than 0.  Either Your Meter Has Turned Over, or a Data Entry Error Has Occured.  It the Meter Has Turned Over, Please Add a 1, 2, etc. to the Ending Reading." sqref="G16">
      <formula1>G16-G15&gt;0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20" r:id="rId4" name="Button 52">
              <controlPr defaultSize="0" print="0" autoFill="0" autoPict="0" macro="[0]!KillMe">
                <anchor moveWithCells="1" sizeWithCells="1">
                  <from>
                    <xdr:col>2</xdr:col>
                    <xdr:colOff>923925</xdr:colOff>
                    <xdr:row>2</xdr:row>
                    <xdr:rowOff>28575</xdr:rowOff>
                  </from>
                  <to>
                    <xdr:col>4</xdr:col>
                    <xdr:colOff>238125</xdr:colOff>
                    <xdr:row>4</xdr:row>
                    <xdr:rowOff>0</xdr:rowOff>
                  </to>
                </anchor>
              </controlPr>
            </control>
          </mc:Choice>
        </mc:AlternateContent>
        <mc:AlternateContent xmlns:mc="http://schemas.openxmlformats.org/markup-compatibility/2006">
          <mc:Choice Requires="x14">
            <control shapeId="7221" r:id="rId5" name="Button 53">
              <controlPr defaultSize="0" print="0" autoFill="0" autoPict="0" macro="[0]!ClearMe">
                <anchor moveWithCells="1" sizeWithCells="1">
                  <from>
                    <xdr:col>2</xdr:col>
                    <xdr:colOff>904875</xdr:colOff>
                    <xdr:row>5</xdr:row>
                    <xdr:rowOff>57150</xdr:rowOff>
                  </from>
                  <to>
                    <xdr:col>4</xdr:col>
                    <xdr:colOff>257175</xdr:colOff>
                    <xdr:row>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Master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Burr</dc:creator>
  <cp:lastModifiedBy>jo.siel</cp:lastModifiedBy>
  <dcterms:created xsi:type="dcterms:W3CDTF">2013-02-07T21:12:38Z</dcterms:created>
  <dcterms:modified xsi:type="dcterms:W3CDTF">2013-06-19T20:47:16Z</dcterms:modified>
</cp:coreProperties>
</file>